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CUENTA PUBLICA\CUENTA PUBLICA 2021\CUARTO TRIMESTRE\"/>
    </mc:Choice>
  </mc:AlternateContent>
  <xr:revisionPtr revIDLastSave="0" documentId="13_ncr:1_{F84C7E54-D1CA-40D4-840F-02F6353D23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GRAMA OPERATIVO ANUA2021 (2)" sheetId="6" r:id="rId1"/>
    <sheet name="junta" sheetId="7" r:id="rId2"/>
  </sheets>
  <externalReferences>
    <externalReference r:id="rId3"/>
  </externalReferences>
  <definedNames>
    <definedName name="_xlnm.Database" localSheetId="1">#REF!</definedName>
    <definedName name="_xlnm.Database" localSheetId="0">#REF!</definedName>
    <definedName name="_xlnm.Database">#REF!</definedName>
    <definedName name="ppto">[1]Hoja2!$B$3:$M$95</definedName>
    <definedName name="qw" localSheetId="1">#REF!</definedName>
    <definedName name="qw" localSheetId="0">#REF!</definedName>
    <definedName name="qw">#REF!</definedName>
    <definedName name="_xlnm.Print_Titles" localSheetId="1">junta!$1:$5</definedName>
    <definedName name="_xlnm.Print_Titles" localSheetId="0">'PROGRAMA OPERATIVO ANUA2021 (2)'!$1:$5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1" i="6" l="1"/>
  <c r="V58" i="6"/>
  <c r="T61" i="7" l="1"/>
  <c r="V61" i="7" s="1"/>
  <c r="U54" i="7"/>
  <c r="T54" i="7"/>
  <c r="V54" i="7" s="1"/>
  <c r="U45" i="7"/>
  <c r="T45" i="7"/>
  <c r="V45" i="7" s="1"/>
  <c r="V44" i="7"/>
  <c r="U44" i="7"/>
  <c r="T43" i="7"/>
  <c r="V43" i="7" s="1"/>
  <c r="U42" i="7"/>
  <c r="T42" i="7"/>
  <c r="K42" i="7"/>
  <c r="V42" i="7" s="1"/>
  <c r="U41" i="7"/>
  <c r="T41" i="7"/>
  <c r="K41" i="7"/>
  <c r="U40" i="7"/>
  <c r="T40" i="7"/>
  <c r="K40" i="7"/>
  <c r="U39" i="7"/>
  <c r="T39" i="7"/>
  <c r="K39" i="7"/>
  <c r="U30" i="7"/>
  <c r="T30" i="7"/>
  <c r="K30" i="7"/>
  <c r="U29" i="7"/>
  <c r="T29" i="7"/>
  <c r="V29" i="7" s="1"/>
  <c r="K29" i="7"/>
  <c r="U28" i="7"/>
  <c r="T28" i="7"/>
  <c r="K28" i="7"/>
  <c r="U26" i="7"/>
  <c r="T26" i="7"/>
  <c r="K26" i="7"/>
  <c r="V26" i="7" s="1"/>
  <c r="U25" i="7"/>
  <c r="T25" i="7"/>
  <c r="K25" i="7"/>
  <c r="V25" i="7" s="1"/>
  <c r="U24" i="7"/>
  <c r="T24" i="7"/>
  <c r="K24" i="7"/>
  <c r="U23" i="7"/>
  <c r="T23" i="7"/>
  <c r="K23" i="7"/>
  <c r="V23" i="7" s="1"/>
  <c r="U22" i="7"/>
  <c r="T22" i="7"/>
  <c r="K22" i="7"/>
  <c r="V22" i="7" s="1"/>
  <c r="U21" i="7"/>
  <c r="T21" i="7"/>
  <c r="K21" i="7"/>
  <c r="V21" i="7" s="1"/>
  <c r="T12" i="7"/>
  <c r="K12" i="7"/>
  <c r="V12" i="7" l="1"/>
  <c r="V28" i="7"/>
  <c r="V40" i="7"/>
  <c r="V39" i="7"/>
  <c r="V24" i="7"/>
  <c r="V30" i="7"/>
  <c r="V41" i="7"/>
  <c r="V42" i="6"/>
  <c r="U37" i="6" l="1"/>
  <c r="T43" i="6" l="1"/>
  <c r="T41" i="6"/>
  <c r="U40" i="6"/>
  <c r="U43" i="6"/>
  <c r="U42" i="6"/>
  <c r="U39" i="6"/>
  <c r="U38" i="6"/>
  <c r="U28" i="6"/>
  <c r="U27" i="6"/>
  <c r="U26" i="6"/>
  <c r="U24" i="6" l="1"/>
  <c r="U23" i="6"/>
  <c r="U22" i="6"/>
  <c r="U21" i="6"/>
  <c r="U20" i="6"/>
  <c r="U19" i="6"/>
  <c r="U50" i="6"/>
  <c r="V41" i="6"/>
  <c r="T57" i="6" l="1"/>
  <c r="V57" i="6" s="1"/>
  <c r="T50" i="6"/>
  <c r="V50" i="6" s="1"/>
  <c r="V43" i="6"/>
  <c r="T40" i="6"/>
  <c r="K40" i="6"/>
  <c r="T39" i="6"/>
  <c r="K39" i="6"/>
  <c r="T38" i="6"/>
  <c r="K38" i="6"/>
  <c r="T37" i="6"/>
  <c r="K37" i="6"/>
  <c r="T28" i="6"/>
  <c r="K28" i="6"/>
  <c r="T27" i="6"/>
  <c r="K27" i="6"/>
  <c r="T26" i="6"/>
  <c r="K26" i="6"/>
  <c r="T24" i="6"/>
  <c r="K24" i="6"/>
  <c r="T23" i="6"/>
  <c r="K23" i="6"/>
  <c r="T22" i="6"/>
  <c r="K22" i="6"/>
  <c r="T21" i="6"/>
  <c r="K21" i="6"/>
  <c r="T20" i="6"/>
  <c r="K20" i="6"/>
  <c r="T19" i="6"/>
  <c r="K19" i="6"/>
  <c r="T12" i="6"/>
  <c r="K12" i="6"/>
  <c r="V19" i="6" l="1"/>
  <c r="V21" i="6"/>
  <c r="V23" i="6"/>
  <c r="V26" i="6"/>
  <c r="V28" i="6"/>
  <c r="V38" i="6"/>
  <c r="V40" i="6"/>
  <c r="V20" i="6"/>
  <c r="V22" i="6"/>
  <c r="V24" i="6"/>
  <c r="V27" i="6"/>
  <c r="V37" i="6"/>
  <c r="V39" i="6"/>
  <c r="V12" i="6"/>
</calcChain>
</file>

<file path=xl/sharedStrings.xml><?xml version="1.0" encoding="utf-8"?>
<sst xmlns="http://schemas.openxmlformats.org/spreadsheetml/2006/main" count="364" uniqueCount="96">
  <si>
    <t>Unidad Responsable</t>
  </si>
  <si>
    <t>Información Programática</t>
  </si>
  <si>
    <t>Unidad Ejecutora</t>
  </si>
  <si>
    <t>Eje Rector</t>
  </si>
  <si>
    <t>Reto</t>
  </si>
  <si>
    <t>Estrategia</t>
  </si>
  <si>
    <t>Prog. Estatal</t>
  </si>
  <si>
    <t>Proceso</t>
  </si>
  <si>
    <t>Indicador</t>
  </si>
  <si>
    <t>Descripción</t>
  </si>
  <si>
    <t>Unidad de Medida</t>
  </si>
  <si>
    <t>*Frecuencia de medición</t>
  </si>
  <si>
    <t>Meta Anual</t>
  </si>
  <si>
    <t>I TRIM</t>
  </si>
  <si>
    <t>II TRIM</t>
  </si>
  <si>
    <t>III TRIM</t>
  </si>
  <si>
    <t>IV TRIM</t>
  </si>
  <si>
    <t>Dirección General</t>
  </si>
  <si>
    <t>4 T</t>
  </si>
  <si>
    <t>Gobierno eficiente, innovador, transparente y con sensibilidad social.</t>
  </si>
  <si>
    <t>Fortalecer el proceso de planeación-programación-presupuestación vinculándolo a la evaluación de resultados del Gobierno Estatal.</t>
  </si>
  <si>
    <t>4.3</t>
  </si>
  <si>
    <t xml:space="preserve">Retroalimentar a través de mecanismos de evaluación y ajuste, el proceso de planeación-programación-presupuestación para eficientar los recursos y mejorar el desempeño de los programas estatales. </t>
  </si>
  <si>
    <t>Educación responsable e incluyente.</t>
  </si>
  <si>
    <t>07N</t>
  </si>
  <si>
    <t>Administración Estratégica</t>
  </si>
  <si>
    <t>Informe</t>
  </si>
  <si>
    <t>Trimestral</t>
  </si>
  <si>
    <t>4G1</t>
  </si>
  <si>
    <t>Todos los sonorenses todas las oportunidades.</t>
  </si>
  <si>
    <t>Elevar la calidad de la educación para impulsar la creatividad, el ingenio, las competencias y los valores fundamentales de los sonorenses, potenciando el talento del personal docente y desarrollando sus capacidades de aprendizaje.</t>
  </si>
  <si>
    <t>4.2</t>
  </si>
  <si>
    <t>Asegurar el éxito en la trayectoria académica de cada estudiante en todos los niveles educativos en el estado de sonora.</t>
  </si>
  <si>
    <t>05P</t>
  </si>
  <si>
    <t>Otorgamiento</t>
  </si>
  <si>
    <t>Pesos</t>
  </si>
  <si>
    <t>Crédito</t>
  </si>
  <si>
    <t>4G2</t>
  </si>
  <si>
    <t>Establecer mecanismos transparentes y públicos de control del gasto que permita identificar la desviación de recursos o posibles actos de corrupción.</t>
  </si>
  <si>
    <t>1.4</t>
  </si>
  <si>
    <t>Impulsar un Gobierno abierto con información pública de calidad y disponible en los portales electrónicos del Gobierno del Estado.</t>
  </si>
  <si>
    <t>05I</t>
  </si>
  <si>
    <t>Administración</t>
  </si>
  <si>
    <t>Capacitación y Desarrollo del Personal.</t>
  </si>
  <si>
    <t>Revisión y presentación de Informes y reportes financieros, contables y presupuestales, ya elaborados.</t>
  </si>
  <si>
    <t>Documento</t>
  </si>
  <si>
    <t>Elaboración de nominas de personal</t>
  </si>
  <si>
    <t>Procesos</t>
  </si>
  <si>
    <t>Porcentaje de decremento en número de observaciones de auditoria al informe de cuenta públic</t>
  </si>
  <si>
    <t>Porcentaje</t>
  </si>
  <si>
    <t>Porcentaje de cumplimiento de las Obligaciones de Transparencia de los Sujetos Obligados del Poder Ejecutivo</t>
  </si>
  <si>
    <t>Índice de Calidad en los informes trimestrales</t>
  </si>
  <si>
    <t>4G3</t>
  </si>
  <si>
    <t>Gobierno promotor del desarrollo y equilibrio social.</t>
  </si>
  <si>
    <t>Fortalecer la gestión administrativa y académica de las Instituciones Educativas de Sonora.</t>
  </si>
  <si>
    <t>8.2</t>
  </si>
  <si>
    <t>Obtener recursos de fuentes de financiamiento externas estatales, federales  e internacionales.</t>
  </si>
  <si>
    <t>0AK</t>
  </si>
  <si>
    <t>Recuperación de créditos educativos otorgados.</t>
  </si>
  <si>
    <t>Total de indicadores</t>
  </si>
  <si>
    <t>Becas</t>
  </si>
  <si>
    <t xml:space="preserve">Órgano Interno de Control </t>
  </si>
  <si>
    <t>4 I</t>
  </si>
  <si>
    <t xml:space="preserve">Establecer mecanismos transparentes y públicos de control del gasto que permita identificar la desviación de recursos o posibles actos de corrupción. </t>
  </si>
  <si>
    <t xml:space="preserve">Mejorar la confianza ciudadana en el quehacer gubernamental a través de un ejercicio transparente del gasto público </t>
  </si>
  <si>
    <t xml:space="preserve">Transparencia y rendición de cuentas </t>
  </si>
  <si>
    <t>Becas y estímulos educativos otorgados</t>
  </si>
  <si>
    <t>Dirección de Becas y Crédito</t>
  </si>
  <si>
    <t>Dirección de Administración</t>
  </si>
  <si>
    <t>Instituto de Becas y Crédito Educativo del Estado de Sonora</t>
  </si>
  <si>
    <t>Cartera vencida recuperada</t>
  </si>
  <si>
    <t>Recurso financiero otorgado para becas y estímulos educativos</t>
  </si>
  <si>
    <t>Creditos educativos otorgados</t>
  </si>
  <si>
    <t>Recursos finaciero otorgado para  Crédito Educativo</t>
  </si>
  <si>
    <t>Descuentos y condonaciones otorgadas a beneficiarios</t>
  </si>
  <si>
    <t>4G4</t>
  </si>
  <si>
    <t>Dirección de Gestión Financiera</t>
  </si>
  <si>
    <t>Gestión de convenios de donativos realizados</t>
  </si>
  <si>
    <t>Convenio</t>
  </si>
  <si>
    <t>Anual</t>
  </si>
  <si>
    <t>Trimestrales</t>
  </si>
  <si>
    <t>Beneficiarios</t>
  </si>
  <si>
    <t>Auditorías directas realizadas</t>
  </si>
  <si>
    <t>Descuentos y condonaciones realizadas por programas de recuperación</t>
  </si>
  <si>
    <t>Procesos automatizados</t>
  </si>
  <si>
    <t>Evaluación de  metas</t>
  </si>
  <si>
    <t>Programado Original</t>
  </si>
  <si>
    <t>Programa Anual                     Ejercicio 2021</t>
  </si>
  <si>
    <t>Proporción de créditos educativos otorgados a mujeres estudiantes</t>
  </si>
  <si>
    <t>Proporción de becas y estímulos educativos otorgados a mujeres estudiantes</t>
  </si>
  <si>
    <t>Apoyo</t>
  </si>
  <si>
    <t xml:space="preserve">Acumulado </t>
  </si>
  <si>
    <t>Realizado</t>
  </si>
  <si>
    <t>Avance anual %</t>
  </si>
  <si>
    <t>Avance trimestral</t>
  </si>
  <si>
    <t>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</si>
</sst>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3" xfId="0" applyBorder="1" applyAlignment="1">
      <alignment wrapText="1"/>
    </xf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justify" wrapText="1"/>
    </xf>
    <xf numFmtId="0" fontId="2" fillId="0" borderId="5" xfId="0" applyFont="1" applyBorder="1"/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justify" wrapText="1"/>
    </xf>
    <xf numFmtId="0" fontId="2" fillId="0" borderId="10" xfId="0" applyFont="1" applyBorder="1"/>
    <xf numFmtId="0" fontId="4" fillId="0" borderId="10" xfId="0" applyFont="1" applyBorder="1" applyAlignment="1">
      <alignment horizontal="justify" wrapText="1"/>
    </xf>
    <xf numFmtId="0" fontId="2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justify" wrapText="1"/>
    </xf>
    <xf numFmtId="0" fontId="4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10" xfId="0" applyFont="1" applyFill="1" applyBorder="1"/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justify" wrapText="1"/>
    </xf>
    <xf numFmtId="0" fontId="2" fillId="0" borderId="9" xfId="0" applyFont="1" applyBorder="1"/>
    <xf numFmtId="9" fontId="2" fillId="0" borderId="10" xfId="0" applyNumberFormat="1" applyFont="1" applyBorder="1"/>
    <xf numFmtId="0" fontId="2" fillId="0" borderId="10" xfId="0" applyFont="1" applyBorder="1" applyAlignment="1">
      <alignment horizontal="justify" vertical="center" wrapText="1"/>
    </xf>
    <xf numFmtId="164" fontId="2" fillId="0" borderId="10" xfId="0" applyNumberFormat="1" applyFont="1" applyBorder="1" applyAlignment="1">
      <alignment horizontal="left" vertical="top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center"/>
    </xf>
    <xf numFmtId="1" fontId="2" fillId="0" borderId="10" xfId="0" applyNumberFormat="1" applyFont="1" applyBorder="1"/>
    <xf numFmtId="0" fontId="2" fillId="0" borderId="9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justify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2" fillId="0" borderId="16" xfId="0" applyFont="1" applyBorder="1"/>
    <xf numFmtId="2" fontId="2" fillId="0" borderId="10" xfId="0" applyNumberFormat="1" applyFont="1" applyBorder="1"/>
    <xf numFmtId="4" fontId="2" fillId="0" borderId="10" xfId="0" applyNumberFormat="1" applyFont="1" applyBorder="1"/>
    <xf numFmtId="10" fontId="2" fillId="0" borderId="10" xfId="1" applyNumberFormat="1" applyFont="1" applyBorder="1"/>
    <xf numFmtId="10" fontId="2" fillId="0" borderId="9" xfId="1" applyNumberFormat="1" applyFont="1" applyBorder="1"/>
    <xf numFmtId="10" fontId="2" fillId="0" borderId="10" xfId="0" applyNumberFormat="1" applyFont="1" applyBorder="1"/>
    <xf numFmtId="10" fontId="2" fillId="0" borderId="9" xfId="0" applyNumberFormat="1" applyFont="1" applyBorder="1"/>
    <xf numFmtId="0" fontId="0" fillId="0" borderId="0" xfId="0" applyFont="1"/>
    <xf numFmtId="4" fontId="0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10" xfId="0" applyNumberFormat="1" applyFont="1" applyFill="1" applyBorder="1"/>
    <xf numFmtId="3" fontId="2" fillId="0" borderId="10" xfId="0" applyNumberFormat="1" applyFont="1" applyFill="1" applyBorder="1"/>
    <xf numFmtId="4" fontId="2" fillId="0" borderId="15" xfId="0" applyNumberFormat="1" applyFont="1" applyFill="1" applyBorder="1"/>
    <xf numFmtId="1" fontId="2" fillId="0" borderId="10" xfId="0" applyNumberFormat="1" applyFont="1" applyFill="1" applyBorder="1"/>
    <xf numFmtId="3" fontId="2" fillId="0" borderId="15" xfId="0" applyNumberFormat="1" applyFont="1" applyFill="1" applyBorder="1"/>
    <xf numFmtId="3" fontId="2" fillId="0" borderId="0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0" fontId="0" fillId="0" borderId="0" xfId="0" applyNumberFormat="1" applyFont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F0A07"/>
      <color rgb="FF990033"/>
      <color rgb="FFCC0000"/>
      <color rgb="FF761C00"/>
      <color rgb="FFCC3300"/>
      <color rgb="FFBF5711"/>
      <color rgb="FF5C3238"/>
      <color rgb="FF8A0000"/>
      <color rgb="FF99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rica%20Encinas\AppData\Roaming\Microsoft\Excel\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1F72-E95C-4ED2-BF52-EDAA5DD04E31}">
  <dimension ref="A1:W61"/>
  <sheetViews>
    <sheetView tabSelected="1" topLeftCell="E1" workbookViewId="0">
      <pane ySplit="5" topLeftCell="A18" activePane="bottomLeft" state="frozen"/>
      <selection activeCell="C1" sqref="C1"/>
      <selection pane="bottomLeft" activeCell="T62" sqref="T62"/>
    </sheetView>
  </sheetViews>
  <sheetFormatPr baseColWidth="10" defaultRowHeight="15" x14ac:dyDescent="0.25"/>
  <cols>
    <col min="1" max="1" width="3.7109375" style="2" customWidth="1"/>
    <col min="2" max="2" width="2.42578125" style="2" customWidth="1"/>
    <col min="3" max="3" width="2.7109375" style="2" bestFit="1" customWidth="1"/>
    <col min="4" max="4" width="2.5703125" style="2" customWidth="1"/>
    <col min="5" max="5" width="2.85546875" style="2" customWidth="1"/>
    <col min="6" max="6" width="5" style="2" customWidth="1"/>
    <col min="7" max="7" width="3" style="2" customWidth="1"/>
    <col min="8" max="8" width="28" style="3" customWidth="1"/>
    <col min="9" max="9" width="7.42578125" customWidth="1"/>
    <col min="10" max="10" width="7.5703125" customWidth="1"/>
    <col min="11" max="11" width="11.7109375" bestFit="1" customWidth="1"/>
    <col min="12" max="14" width="10.85546875" bestFit="1" customWidth="1"/>
    <col min="15" max="15" width="11.7109375" bestFit="1" customWidth="1"/>
    <col min="16" max="17" width="10.85546875" bestFit="1" customWidth="1"/>
    <col min="18" max="18" width="10.85546875" customWidth="1"/>
    <col min="19" max="20" width="11.7109375" bestFit="1" customWidth="1"/>
    <col min="21" max="21" width="11.42578125" bestFit="1" customWidth="1"/>
    <col min="22" max="22" width="10.28515625" bestFit="1" customWidth="1"/>
  </cols>
  <sheetData>
    <row r="1" spans="1:22" ht="15.75" thickBot="1" x14ac:dyDescent="0.3">
      <c r="A1" s="1" t="s">
        <v>87</v>
      </c>
    </row>
    <row r="2" spans="1:22" ht="15.75" thickBot="1" x14ac:dyDescent="0.3">
      <c r="A2" s="4" t="s">
        <v>0</v>
      </c>
      <c r="B2" s="5"/>
      <c r="C2" s="6"/>
      <c r="D2" s="7"/>
      <c r="E2" s="8"/>
      <c r="F2" s="8"/>
      <c r="G2" s="9" t="s">
        <v>69</v>
      </c>
      <c r="H2" s="10"/>
      <c r="I2" s="11"/>
      <c r="J2" s="11"/>
      <c r="K2" s="11"/>
      <c r="L2" s="11"/>
      <c r="M2" s="11"/>
      <c r="N2" s="11"/>
      <c r="O2" s="11"/>
    </row>
    <row r="3" spans="1:22" x14ac:dyDescent="0.25">
      <c r="A3" s="12" t="s">
        <v>1</v>
      </c>
      <c r="B3" s="13"/>
      <c r="C3" s="13"/>
      <c r="D3" s="13"/>
      <c r="E3" s="13"/>
      <c r="F3" s="13"/>
      <c r="G3" s="13"/>
      <c r="H3" s="13"/>
      <c r="K3" s="14"/>
      <c r="L3" s="14"/>
      <c r="M3" s="14"/>
      <c r="N3" s="14"/>
    </row>
    <row r="4" spans="1:22" ht="16.5" customHeight="1" x14ac:dyDescent="0.25">
      <c r="A4" s="77" t="s">
        <v>2</v>
      </c>
      <c r="B4" s="77" t="s">
        <v>3</v>
      </c>
      <c r="C4" s="73" t="s">
        <v>4</v>
      </c>
      <c r="D4" s="73" t="s">
        <v>5</v>
      </c>
      <c r="E4" s="77" t="s">
        <v>6</v>
      </c>
      <c r="F4" s="73" t="s">
        <v>7</v>
      </c>
      <c r="G4" s="73" t="s">
        <v>8</v>
      </c>
      <c r="H4" s="75" t="s">
        <v>9</v>
      </c>
      <c r="I4" s="77" t="s">
        <v>10</v>
      </c>
      <c r="J4" s="77" t="s">
        <v>11</v>
      </c>
      <c r="K4" s="79" t="s">
        <v>86</v>
      </c>
      <c r="L4" s="71"/>
      <c r="M4" s="71"/>
      <c r="N4" s="71"/>
      <c r="O4" s="72"/>
      <c r="P4" s="71" t="s">
        <v>92</v>
      </c>
      <c r="Q4" s="71"/>
      <c r="R4" s="71"/>
      <c r="S4" s="72"/>
      <c r="T4" s="80" t="s">
        <v>91</v>
      </c>
      <c r="U4" s="75" t="s">
        <v>94</v>
      </c>
      <c r="V4" s="75" t="s">
        <v>93</v>
      </c>
    </row>
    <row r="5" spans="1:22" s="14" customFormat="1" ht="36" customHeight="1" x14ac:dyDescent="0.25">
      <c r="A5" s="78"/>
      <c r="B5" s="78"/>
      <c r="C5" s="74"/>
      <c r="D5" s="74"/>
      <c r="E5" s="78"/>
      <c r="F5" s="74"/>
      <c r="G5" s="74"/>
      <c r="H5" s="76"/>
      <c r="I5" s="78"/>
      <c r="J5" s="78"/>
      <c r="K5" s="67" t="s">
        <v>12</v>
      </c>
      <c r="L5" s="67" t="s">
        <v>13</v>
      </c>
      <c r="M5" s="67" t="s">
        <v>14</v>
      </c>
      <c r="N5" s="67" t="s">
        <v>15</v>
      </c>
      <c r="O5" s="67" t="s">
        <v>16</v>
      </c>
      <c r="P5" s="67" t="s">
        <v>13</v>
      </c>
      <c r="Q5" s="67" t="s">
        <v>14</v>
      </c>
      <c r="R5" s="67" t="s">
        <v>15</v>
      </c>
      <c r="S5" s="67" t="s">
        <v>16</v>
      </c>
      <c r="T5" s="81"/>
      <c r="U5" s="82" t="s">
        <v>93</v>
      </c>
      <c r="V5" s="82"/>
    </row>
    <row r="6" spans="1:22" s="2" customFormat="1" ht="11.25" x14ac:dyDescent="0.2">
      <c r="A6" s="15" t="s">
        <v>28</v>
      </c>
      <c r="B6" s="15"/>
      <c r="C6" s="15"/>
      <c r="D6" s="15"/>
      <c r="E6" s="15"/>
      <c r="F6" s="15"/>
      <c r="G6" s="16"/>
      <c r="H6" s="17" t="s">
        <v>17</v>
      </c>
      <c r="I6" s="18"/>
      <c r="J6" s="18"/>
      <c r="K6" s="18"/>
      <c r="L6" s="18"/>
      <c r="M6" s="18"/>
      <c r="N6" s="18"/>
      <c r="O6" s="18"/>
      <c r="P6" s="22"/>
      <c r="Q6" s="22"/>
      <c r="R6" s="22"/>
      <c r="S6" s="22"/>
      <c r="T6" s="18"/>
      <c r="U6" s="46"/>
      <c r="V6" s="47"/>
    </row>
    <row r="7" spans="1:22" s="2" customFormat="1" ht="22.5" x14ac:dyDescent="0.2">
      <c r="A7" s="19"/>
      <c r="B7" s="19" t="s">
        <v>18</v>
      </c>
      <c r="C7" s="19"/>
      <c r="D7" s="19"/>
      <c r="E7" s="19"/>
      <c r="F7" s="19"/>
      <c r="G7" s="20"/>
      <c r="H7" s="21" t="s">
        <v>19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s="2" customFormat="1" ht="45" x14ac:dyDescent="0.2">
      <c r="A8" s="19"/>
      <c r="B8" s="19"/>
      <c r="C8" s="19">
        <v>4</v>
      </c>
      <c r="D8" s="19"/>
      <c r="E8" s="19"/>
      <c r="F8" s="19"/>
      <c r="G8" s="20"/>
      <c r="H8" s="21" t="s">
        <v>20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s="2" customFormat="1" ht="67.5" x14ac:dyDescent="0.2">
      <c r="A9" s="19"/>
      <c r="B9" s="19"/>
      <c r="C9" s="19"/>
      <c r="D9" s="19" t="s">
        <v>21</v>
      </c>
      <c r="E9" s="19"/>
      <c r="F9" s="19"/>
      <c r="G9" s="20"/>
      <c r="H9" s="21" t="s">
        <v>22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s="2" customFormat="1" ht="11.25" x14ac:dyDescent="0.2">
      <c r="A10" s="19"/>
      <c r="B10" s="19"/>
      <c r="C10" s="19"/>
      <c r="D10" s="19"/>
      <c r="E10" s="19">
        <v>43</v>
      </c>
      <c r="F10" s="19"/>
      <c r="G10" s="20"/>
      <c r="H10" s="21" t="s">
        <v>23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s="2" customFormat="1" ht="11.25" x14ac:dyDescent="0.2">
      <c r="A11" s="19"/>
      <c r="B11" s="19"/>
      <c r="C11" s="19"/>
      <c r="D11" s="19"/>
      <c r="E11" s="19"/>
      <c r="F11" s="19" t="s">
        <v>24</v>
      </c>
      <c r="G11" s="20"/>
      <c r="H11" s="21" t="s">
        <v>25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s="2" customFormat="1" ht="11.25" x14ac:dyDescent="0.2">
      <c r="A12" s="19"/>
      <c r="B12" s="19"/>
      <c r="C12" s="19"/>
      <c r="D12" s="19"/>
      <c r="E12" s="19"/>
      <c r="F12" s="19"/>
      <c r="G12" s="20">
        <v>1</v>
      </c>
      <c r="H12" s="21" t="s">
        <v>85</v>
      </c>
      <c r="I12" s="22" t="s">
        <v>26</v>
      </c>
      <c r="J12" s="22" t="s">
        <v>27</v>
      </c>
      <c r="K12" s="22">
        <f>SUM(L12:O12)</f>
        <v>4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f>SUM(P12:S12)</f>
        <v>4</v>
      </c>
      <c r="U12" s="50">
        <v>1</v>
      </c>
      <c r="V12" s="50">
        <f>+T12/K12</f>
        <v>1</v>
      </c>
    </row>
    <row r="13" spans="1:22" s="2" customFormat="1" ht="11.25" x14ac:dyDescent="0.2">
      <c r="A13" s="19" t="s">
        <v>37</v>
      </c>
      <c r="B13" s="19"/>
      <c r="C13" s="19"/>
      <c r="D13" s="19"/>
      <c r="E13" s="19"/>
      <c r="F13" s="19"/>
      <c r="G13" s="20"/>
      <c r="H13" s="23" t="s">
        <v>67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2" customFormat="1" ht="22.5" x14ac:dyDescent="0.2">
      <c r="A14" s="19"/>
      <c r="B14" s="19">
        <v>4</v>
      </c>
      <c r="C14" s="19"/>
      <c r="D14" s="19"/>
      <c r="E14" s="19"/>
      <c r="F14" s="19"/>
      <c r="G14" s="20"/>
      <c r="H14" s="21" t="s">
        <v>29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2" customFormat="1" ht="78.75" x14ac:dyDescent="0.2">
      <c r="A15" s="19"/>
      <c r="B15" s="19"/>
      <c r="C15" s="19">
        <v>4</v>
      </c>
      <c r="D15" s="19"/>
      <c r="E15" s="19"/>
      <c r="F15" s="19"/>
      <c r="G15" s="20"/>
      <c r="H15" s="21" t="s">
        <v>30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2" customFormat="1" ht="45" x14ac:dyDescent="0.2">
      <c r="A16" s="19"/>
      <c r="B16" s="19"/>
      <c r="C16" s="19"/>
      <c r="D16" s="19" t="s">
        <v>31</v>
      </c>
      <c r="E16" s="19"/>
      <c r="F16" s="19"/>
      <c r="G16" s="20"/>
      <c r="H16" s="21" t="s">
        <v>32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3" s="2" customFormat="1" ht="11.25" x14ac:dyDescent="0.2">
      <c r="A17" s="19"/>
      <c r="B17" s="19"/>
      <c r="C17" s="19"/>
      <c r="D17" s="19"/>
      <c r="E17" s="19">
        <v>43</v>
      </c>
      <c r="F17" s="19"/>
      <c r="G17" s="20"/>
      <c r="H17" s="21" t="s">
        <v>23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3" s="2" customFormat="1" ht="11.25" x14ac:dyDescent="0.2">
      <c r="A18" s="19"/>
      <c r="B18" s="19"/>
      <c r="C18" s="19"/>
      <c r="D18" s="19"/>
      <c r="E18" s="19"/>
      <c r="F18" s="19" t="s">
        <v>33</v>
      </c>
      <c r="G18" s="20"/>
      <c r="H18" s="21" t="s">
        <v>34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3" s="45" customFormat="1" ht="22.5" x14ac:dyDescent="0.2">
      <c r="A19" s="24"/>
      <c r="B19" s="24"/>
      <c r="C19" s="24"/>
      <c r="D19" s="24"/>
      <c r="E19" s="24"/>
      <c r="F19" s="24"/>
      <c r="G19" s="25">
        <v>2</v>
      </c>
      <c r="H19" s="26" t="s">
        <v>73</v>
      </c>
      <c r="I19" s="30" t="s">
        <v>35</v>
      </c>
      <c r="J19" s="30" t="s">
        <v>27</v>
      </c>
      <c r="K19" s="58">
        <f t="shared" ref="K19:K23" si="0">SUM(L19:O19)</f>
        <v>140080295.24000001</v>
      </c>
      <c r="L19" s="60">
        <v>48692086.75</v>
      </c>
      <c r="M19" s="58">
        <v>14902968.98</v>
      </c>
      <c r="N19" s="60">
        <v>64128456.509999998</v>
      </c>
      <c r="O19" s="58">
        <v>12356783</v>
      </c>
      <c r="P19" s="58">
        <v>56372760.50999999</v>
      </c>
      <c r="Q19" s="58">
        <v>12416862.52</v>
      </c>
      <c r="R19" s="58">
        <v>60679407.359999999</v>
      </c>
      <c r="S19" s="58">
        <v>8661432.1899999995</v>
      </c>
      <c r="T19" s="49">
        <f>SUM(P19:S19)</f>
        <v>138130462.57999998</v>
      </c>
      <c r="U19" s="52">
        <f>+S19/O19</f>
        <v>0.70094556083084081</v>
      </c>
      <c r="V19" s="50">
        <f t="shared" ref="V19:V24" si="1">+T19/K19</f>
        <v>0.98608060714992518</v>
      </c>
    </row>
    <row r="20" spans="1:23" s="45" customFormat="1" ht="11.25" x14ac:dyDescent="0.2">
      <c r="A20" s="24"/>
      <c r="B20" s="24"/>
      <c r="C20" s="24"/>
      <c r="D20" s="24"/>
      <c r="E20" s="24"/>
      <c r="F20" s="24"/>
      <c r="G20" s="25">
        <v>3</v>
      </c>
      <c r="H20" s="26" t="s">
        <v>72</v>
      </c>
      <c r="I20" s="30" t="s">
        <v>36</v>
      </c>
      <c r="J20" s="30" t="s">
        <v>27</v>
      </c>
      <c r="K20" s="58">
        <f t="shared" si="0"/>
        <v>15000</v>
      </c>
      <c r="L20" s="61">
        <v>5152</v>
      </c>
      <c r="M20" s="61">
        <v>1913</v>
      </c>
      <c r="N20" s="61">
        <v>6309</v>
      </c>
      <c r="O20" s="61">
        <v>1626</v>
      </c>
      <c r="P20" s="61">
        <v>5052</v>
      </c>
      <c r="Q20" s="30">
        <v>1518</v>
      </c>
      <c r="R20" s="30">
        <v>4957</v>
      </c>
      <c r="S20" s="58">
        <v>949</v>
      </c>
      <c r="T20" s="49">
        <f t="shared" ref="T20:T28" si="2">SUM(P20:S20)</f>
        <v>12476</v>
      </c>
      <c r="U20" s="52">
        <f t="shared" ref="U20:U28" si="3">+S20/O20</f>
        <v>0.58364083640836406</v>
      </c>
      <c r="V20" s="50">
        <f t="shared" si="1"/>
        <v>0.83173333333333332</v>
      </c>
    </row>
    <row r="21" spans="1:23" s="45" customFormat="1" ht="22.5" x14ac:dyDescent="0.2">
      <c r="A21" s="24"/>
      <c r="B21" s="24"/>
      <c r="C21" s="24"/>
      <c r="D21" s="24"/>
      <c r="E21" s="24"/>
      <c r="F21" s="24"/>
      <c r="G21" s="25">
        <v>4</v>
      </c>
      <c r="H21" s="26" t="s">
        <v>88</v>
      </c>
      <c r="I21" s="30" t="s">
        <v>36</v>
      </c>
      <c r="J21" s="30" t="s">
        <v>27</v>
      </c>
      <c r="K21" s="59">
        <f t="shared" si="0"/>
        <v>7500</v>
      </c>
      <c r="L21" s="61">
        <v>2576</v>
      </c>
      <c r="M21" s="61">
        <v>956</v>
      </c>
      <c r="N21" s="61">
        <v>3154</v>
      </c>
      <c r="O21" s="61">
        <v>814</v>
      </c>
      <c r="P21" s="30">
        <v>3003</v>
      </c>
      <c r="Q21" s="30">
        <v>916</v>
      </c>
      <c r="R21" s="30">
        <v>2984</v>
      </c>
      <c r="S21" s="58">
        <v>546</v>
      </c>
      <c r="T21" s="49">
        <f t="shared" si="2"/>
        <v>7449</v>
      </c>
      <c r="U21" s="52">
        <f t="shared" si="3"/>
        <v>0.67076167076167081</v>
      </c>
      <c r="V21" s="50">
        <f t="shared" si="1"/>
        <v>0.99319999999999997</v>
      </c>
    </row>
    <row r="22" spans="1:23" s="45" customFormat="1" ht="22.5" x14ac:dyDescent="0.2">
      <c r="A22" s="24"/>
      <c r="B22" s="24"/>
      <c r="C22" s="24"/>
      <c r="D22" s="24"/>
      <c r="E22" s="24"/>
      <c r="F22" s="24"/>
      <c r="G22" s="25">
        <v>5</v>
      </c>
      <c r="H22" s="26" t="s">
        <v>71</v>
      </c>
      <c r="I22" s="30" t="s">
        <v>35</v>
      </c>
      <c r="J22" s="30" t="s">
        <v>27</v>
      </c>
      <c r="K22" s="58">
        <f t="shared" si="0"/>
        <v>148889231</v>
      </c>
      <c r="L22" s="58">
        <v>7571558.9500000002</v>
      </c>
      <c r="M22" s="58">
        <v>21345155.199999999</v>
      </c>
      <c r="N22" s="58">
        <v>9057765.8599999994</v>
      </c>
      <c r="O22" s="58">
        <v>110914750.98999999</v>
      </c>
      <c r="P22" s="58">
        <v>60389302.170000002</v>
      </c>
      <c r="Q22" s="58">
        <v>15630340.390000001</v>
      </c>
      <c r="R22" s="58">
        <v>4615226.8</v>
      </c>
      <c r="S22" s="58">
        <v>142333037.09999999</v>
      </c>
      <c r="T22" s="49">
        <f t="shared" si="2"/>
        <v>222967906.45999998</v>
      </c>
      <c r="U22" s="52">
        <f t="shared" si="3"/>
        <v>1.2832651728428137</v>
      </c>
      <c r="V22" s="50">
        <f t="shared" si="1"/>
        <v>1.4975421994086326</v>
      </c>
    </row>
    <row r="23" spans="1:23" s="45" customFormat="1" ht="22.5" x14ac:dyDescent="0.2">
      <c r="A23" s="24"/>
      <c r="B23" s="24"/>
      <c r="C23" s="24"/>
      <c r="D23" s="24"/>
      <c r="E23" s="24"/>
      <c r="F23" s="24"/>
      <c r="G23" s="25">
        <v>6</v>
      </c>
      <c r="H23" s="26" t="s">
        <v>66</v>
      </c>
      <c r="I23" s="30" t="s">
        <v>60</v>
      </c>
      <c r="J23" s="30" t="s">
        <v>79</v>
      </c>
      <c r="K23" s="58">
        <f t="shared" si="0"/>
        <v>47000</v>
      </c>
      <c r="L23" s="62">
        <v>1837</v>
      </c>
      <c r="M23" s="59">
        <v>11934</v>
      </c>
      <c r="N23" s="59">
        <v>5477</v>
      </c>
      <c r="O23" s="59">
        <v>27752</v>
      </c>
      <c r="P23" s="30">
        <v>4695</v>
      </c>
      <c r="Q23" s="30">
        <v>3100</v>
      </c>
      <c r="R23" s="30">
        <v>403</v>
      </c>
      <c r="S23" s="58">
        <v>9800</v>
      </c>
      <c r="T23" s="49">
        <f t="shared" si="2"/>
        <v>17998</v>
      </c>
      <c r="U23" s="52">
        <f t="shared" si="3"/>
        <v>0.35312770250792735</v>
      </c>
      <c r="V23" s="50">
        <f t="shared" si="1"/>
        <v>0.38293617021276594</v>
      </c>
    </row>
    <row r="24" spans="1:23" s="45" customFormat="1" ht="20.25" customHeight="1" x14ac:dyDescent="0.2">
      <c r="A24" s="24"/>
      <c r="B24" s="24"/>
      <c r="C24" s="24"/>
      <c r="D24" s="24"/>
      <c r="E24" s="24"/>
      <c r="F24" s="24"/>
      <c r="G24" s="25">
        <v>7</v>
      </c>
      <c r="H24" s="26" t="s">
        <v>89</v>
      </c>
      <c r="I24" s="30" t="s">
        <v>90</v>
      </c>
      <c r="J24" s="30" t="s">
        <v>27</v>
      </c>
      <c r="K24" s="63">
        <f>47000/2</f>
        <v>23500</v>
      </c>
      <c r="L24" s="59">
        <v>919</v>
      </c>
      <c r="M24" s="59">
        <v>5967</v>
      </c>
      <c r="N24" s="59">
        <v>2739</v>
      </c>
      <c r="O24" s="59">
        <v>13875</v>
      </c>
      <c r="P24" s="30">
        <v>3146</v>
      </c>
      <c r="Q24" s="30">
        <v>2006</v>
      </c>
      <c r="R24" s="30">
        <v>196</v>
      </c>
      <c r="S24" s="58">
        <v>5510</v>
      </c>
      <c r="T24" s="49">
        <f t="shared" si="2"/>
        <v>10858</v>
      </c>
      <c r="U24" s="52">
        <f t="shared" si="3"/>
        <v>0.39711711711711711</v>
      </c>
      <c r="V24" s="50">
        <f t="shared" si="1"/>
        <v>0.46204255319148935</v>
      </c>
    </row>
    <row r="25" spans="1:23" s="2" customFormat="1" ht="22.5" x14ac:dyDescent="0.2">
      <c r="A25" s="19"/>
      <c r="B25" s="19"/>
      <c r="C25" s="19"/>
      <c r="D25" s="19"/>
      <c r="E25" s="19"/>
      <c r="F25" s="19" t="s">
        <v>57</v>
      </c>
      <c r="G25" s="20"/>
      <c r="H25" s="36" t="s">
        <v>58</v>
      </c>
      <c r="I25" s="28"/>
      <c r="J25" s="28"/>
      <c r="K25" s="64"/>
      <c r="L25" s="64"/>
      <c r="M25" s="64"/>
      <c r="N25" s="64"/>
      <c r="O25" s="64"/>
      <c r="P25" s="30"/>
      <c r="Q25" s="30"/>
      <c r="R25" s="30"/>
      <c r="S25" s="22"/>
      <c r="T25" s="49"/>
      <c r="U25" s="22"/>
      <c r="V25" s="50"/>
    </row>
    <row r="26" spans="1:23" s="2" customFormat="1" ht="11.25" x14ac:dyDescent="0.2">
      <c r="A26" s="19"/>
      <c r="B26" s="19"/>
      <c r="C26" s="19"/>
      <c r="D26" s="19"/>
      <c r="E26" s="19"/>
      <c r="F26" s="19"/>
      <c r="G26" s="25">
        <v>8</v>
      </c>
      <c r="H26" s="39" t="s">
        <v>70</v>
      </c>
      <c r="I26" s="30" t="s">
        <v>35</v>
      </c>
      <c r="J26" s="30" t="s">
        <v>27</v>
      </c>
      <c r="K26" s="57">
        <f>SUM(L26:O26)</f>
        <v>156000000</v>
      </c>
      <c r="L26" s="58">
        <v>41012854.090000004</v>
      </c>
      <c r="M26" s="58">
        <v>38294868.049999997</v>
      </c>
      <c r="N26" s="58">
        <v>37825156.909999996</v>
      </c>
      <c r="O26" s="58">
        <v>38867120.950000003</v>
      </c>
      <c r="P26" s="58">
        <v>38277927.759999998</v>
      </c>
      <c r="Q26" s="58">
        <v>38601400.179999992</v>
      </c>
      <c r="R26" s="58">
        <v>37192936.890000001</v>
      </c>
      <c r="S26" s="58">
        <v>35485947.709999993</v>
      </c>
      <c r="T26" s="49">
        <f t="shared" si="2"/>
        <v>149558212.53999999</v>
      </c>
      <c r="U26" s="52">
        <f t="shared" si="3"/>
        <v>0.91300685110302704</v>
      </c>
      <c r="V26" s="50">
        <f t="shared" ref="V26:V28" si="4">+T26/K26</f>
        <v>0.95870649064102553</v>
      </c>
    </row>
    <row r="27" spans="1:23" s="2" customFormat="1" ht="33.75" x14ac:dyDescent="0.2">
      <c r="A27" s="19"/>
      <c r="B27" s="19"/>
      <c r="C27" s="19"/>
      <c r="D27" s="19"/>
      <c r="E27" s="19"/>
      <c r="F27" s="19"/>
      <c r="G27" s="25">
        <v>9</v>
      </c>
      <c r="H27" s="39" t="s">
        <v>83</v>
      </c>
      <c r="I27" s="30" t="s">
        <v>35</v>
      </c>
      <c r="J27" s="30" t="s">
        <v>27</v>
      </c>
      <c r="K27" s="57">
        <f>SUM(L27:O27)</f>
        <v>30378164</v>
      </c>
      <c r="L27" s="58">
        <v>8064942.1299999999</v>
      </c>
      <c r="M27" s="58">
        <v>7830370.5800000001</v>
      </c>
      <c r="N27" s="58">
        <v>7301447.7000000002</v>
      </c>
      <c r="O27" s="58">
        <v>7181403.5899999999</v>
      </c>
      <c r="P27" s="58">
        <v>8269412.3699999992</v>
      </c>
      <c r="Q27" s="58">
        <v>12006207.919999983</v>
      </c>
      <c r="R27" s="58">
        <v>9989983.6300000083</v>
      </c>
      <c r="S27" s="58">
        <v>8834596.8399999961</v>
      </c>
      <c r="T27" s="49">
        <f t="shared" si="2"/>
        <v>39100200.75999999</v>
      </c>
      <c r="U27" s="52">
        <f t="shared" si="3"/>
        <v>1.2302047544441095</v>
      </c>
      <c r="V27" s="50">
        <f t="shared" si="4"/>
        <v>1.2871153358708574</v>
      </c>
      <c r="W27" s="56"/>
    </row>
    <row r="28" spans="1:23" s="2" customFormat="1" ht="22.5" x14ac:dyDescent="0.2">
      <c r="A28" s="19"/>
      <c r="B28" s="19"/>
      <c r="C28" s="19"/>
      <c r="D28" s="19"/>
      <c r="E28" s="19"/>
      <c r="F28" s="19"/>
      <c r="G28" s="25">
        <v>10</v>
      </c>
      <c r="H28" s="39" t="s">
        <v>74</v>
      </c>
      <c r="I28" s="30" t="s">
        <v>81</v>
      </c>
      <c r="J28" s="30" t="s">
        <v>27</v>
      </c>
      <c r="K28" s="57">
        <f>SUM(L28:O28)</f>
        <v>14000</v>
      </c>
      <c r="L28" s="59">
        <v>8607.8266839575863</v>
      </c>
      <c r="M28" s="59">
        <v>1656.4192539476694</v>
      </c>
      <c r="N28" s="59">
        <v>1659.6231596613015</v>
      </c>
      <c r="O28" s="59">
        <v>2076.1309024334423</v>
      </c>
      <c r="P28" s="30">
        <v>6411</v>
      </c>
      <c r="Q28" s="30">
        <v>1861</v>
      </c>
      <c r="R28" s="30">
        <v>1588</v>
      </c>
      <c r="S28" s="22">
        <v>1196</v>
      </c>
      <c r="T28" s="49">
        <f t="shared" si="2"/>
        <v>11056</v>
      </c>
      <c r="U28" s="52">
        <f t="shared" si="3"/>
        <v>0.57607157554379784</v>
      </c>
      <c r="V28" s="50">
        <f t="shared" si="4"/>
        <v>0.7897142857142857</v>
      </c>
    </row>
    <row r="29" spans="1:23" s="2" customFormat="1" ht="24.75" customHeight="1" x14ac:dyDescent="0.2">
      <c r="A29" s="77" t="s">
        <v>2</v>
      </c>
      <c r="B29" s="77" t="s">
        <v>3</v>
      </c>
      <c r="C29" s="73" t="s">
        <v>4</v>
      </c>
      <c r="D29" s="73" t="s">
        <v>5</v>
      </c>
      <c r="E29" s="77" t="s">
        <v>6</v>
      </c>
      <c r="F29" s="73" t="s">
        <v>7</v>
      </c>
      <c r="G29" s="73" t="s">
        <v>8</v>
      </c>
      <c r="H29" s="75" t="s">
        <v>9</v>
      </c>
      <c r="I29" s="77" t="s">
        <v>10</v>
      </c>
      <c r="J29" s="77" t="s">
        <v>11</v>
      </c>
      <c r="K29" s="79" t="s">
        <v>86</v>
      </c>
      <c r="L29" s="71"/>
      <c r="M29" s="71"/>
      <c r="N29" s="71"/>
      <c r="O29" s="72"/>
      <c r="P29" s="71" t="s">
        <v>92</v>
      </c>
      <c r="Q29" s="71"/>
      <c r="R29" s="71"/>
      <c r="S29" s="72"/>
      <c r="T29" s="80" t="s">
        <v>91</v>
      </c>
      <c r="U29" s="75" t="s">
        <v>94</v>
      </c>
      <c r="V29" s="75" t="s">
        <v>93</v>
      </c>
    </row>
    <row r="30" spans="1:23" s="2" customFormat="1" ht="22.5" customHeight="1" x14ac:dyDescent="0.2">
      <c r="A30" s="78"/>
      <c r="B30" s="78"/>
      <c r="C30" s="74"/>
      <c r="D30" s="74"/>
      <c r="E30" s="78"/>
      <c r="F30" s="74"/>
      <c r="G30" s="74"/>
      <c r="H30" s="76"/>
      <c r="I30" s="78"/>
      <c r="J30" s="78"/>
      <c r="K30" s="69" t="s">
        <v>12</v>
      </c>
      <c r="L30" s="69" t="s">
        <v>13</v>
      </c>
      <c r="M30" s="69" t="s">
        <v>14</v>
      </c>
      <c r="N30" s="69" t="s">
        <v>15</v>
      </c>
      <c r="O30" s="69" t="s">
        <v>16</v>
      </c>
      <c r="P30" s="69" t="s">
        <v>13</v>
      </c>
      <c r="Q30" s="69" t="s">
        <v>14</v>
      </c>
      <c r="R30" s="69" t="s">
        <v>15</v>
      </c>
      <c r="S30" s="69" t="s">
        <v>16</v>
      </c>
      <c r="T30" s="81"/>
      <c r="U30" s="82" t="s">
        <v>93</v>
      </c>
      <c r="V30" s="82"/>
    </row>
    <row r="31" spans="1:23" s="2" customFormat="1" ht="11.25" x14ac:dyDescent="0.2">
      <c r="A31" s="19" t="s">
        <v>52</v>
      </c>
      <c r="B31" s="19"/>
      <c r="C31" s="19"/>
      <c r="D31" s="19"/>
      <c r="E31" s="19"/>
      <c r="F31" s="19"/>
      <c r="G31" s="20"/>
      <c r="H31" s="27" t="s">
        <v>68</v>
      </c>
      <c r="I31" s="28"/>
      <c r="J31" s="28"/>
      <c r="K31" s="28"/>
      <c r="L31" s="28"/>
      <c r="M31" s="28"/>
      <c r="N31" s="28"/>
      <c r="O31" s="28"/>
      <c r="P31" s="22"/>
      <c r="Q31" s="22"/>
      <c r="R31" s="22"/>
      <c r="S31" s="22"/>
      <c r="T31" s="65"/>
      <c r="U31" s="66"/>
      <c r="V31" s="66"/>
    </row>
    <row r="32" spans="1:23" s="2" customFormat="1" ht="22.5" x14ac:dyDescent="0.2">
      <c r="A32" s="19"/>
      <c r="B32" s="24" t="s">
        <v>18</v>
      </c>
      <c r="C32" s="24"/>
      <c r="D32" s="24"/>
      <c r="E32" s="24"/>
      <c r="F32" s="24"/>
      <c r="G32" s="25"/>
      <c r="H32" s="26" t="s">
        <v>19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52"/>
    </row>
    <row r="33" spans="1:22" s="2" customFormat="1" ht="56.25" x14ac:dyDescent="0.2">
      <c r="A33" s="31"/>
      <c r="B33" s="42"/>
      <c r="C33" s="43">
        <v>1</v>
      </c>
      <c r="D33" s="43"/>
      <c r="E33" s="43"/>
      <c r="F33" s="43"/>
      <c r="G33" s="38"/>
      <c r="H33" s="44" t="s">
        <v>38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53"/>
    </row>
    <row r="34" spans="1:22" s="2" customFormat="1" ht="45" x14ac:dyDescent="0.2">
      <c r="A34" s="19"/>
      <c r="B34" s="24"/>
      <c r="C34" s="29"/>
      <c r="D34" s="29" t="s">
        <v>39</v>
      </c>
      <c r="E34" s="29"/>
      <c r="F34" s="29"/>
      <c r="G34" s="30"/>
      <c r="H34" s="26" t="s">
        <v>40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52"/>
    </row>
    <row r="35" spans="1:22" s="2" customFormat="1" ht="11.25" x14ac:dyDescent="0.2">
      <c r="A35" s="19"/>
      <c r="B35" s="24"/>
      <c r="C35" s="24"/>
      <c r="D35" s="24"/>
      <c r="E35" s="19">
        <v>43</v>
      </c>
      <c r="F35" s="19"/>
      <c r="G35" s="20"/>
      <c r="H35" s="21" t="s">
        <v>23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52"/>
    </row>
    <row r="36" spans="1:22" s="2" customFormat="1" ht="11.25" x14ac:dyDescent="0.2">
      <c r="A36" s="19"/>
      <c r="B36" s="19"/>
      <c r="C36" s="19"/>
      <c r="D36" s="19"/>
      <c r="E36" s="19"/>
      <c r="F36" s="19" t="s">
        <v>41</v>
      </c>
      <c r="G36" s="20"/>
      <c r="H36" s="21" t="s">
        <v>42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52"/>
    </row>
    <row r="37" spans="1:22" s="2" customFormat="1" ht="11.25" x14ac:dyDescent="0.2">
      <c r="A37" s="19"/>
      <c r="B37" s="19"/>
      <c r="C37" s="19"/>
      <c r="D37" s="19"/>
      <c r="E37" s="19"/>
      <c r="F37" s="19"/>
      <c r="G37" s="20">
        <v>11</v>
      </c>
      <c r="H37" s="21" t="s">
        <v>43</v>
      </c>
      <c r="I37" s="22" t="s">
        <v>95</v>
      </c>
      <c r="J37" s="22" t="s">
        <v>27</v>
      </c>
      <c r="K37" s="22">
        <f>SUM(L37:O37)</f>
        <v>12</v>
      </c>
      <c r="L37" s="22">
        <v>3</v>
      </c>
      <c r="M37" s="22">
        <v>3</v>
      </c>
      <c r="N37" s="22">
        <v>3</v>
      </c>
      <c r="O37" s="22">
        <v>3</v>
      </c>
      <c r="P37" s="22">
        <v>14</v>
      </c>
      <c r="Q37" s="22">
        <v>17</v>
      </c>
      <c r="R37" s="22">
        <v>9</v>
      </c>
      <c r="S37" s="22">
        <v>3</v>
      </c>
      <c r="T37" s="22">
        <f t="shared" ref="T37:T41" si="5">SUM(P37:S37)</f>
        <v>43</v>
      </c>
      <c r="U37" s="52">
        <f>(S37/O37)</f>
        <v>1</v>
      </c>
      <c r="V37" s="50">
        <f t="shared" ref="V37:V43" si="6">+T37/K37</f>
        <v>3.5833333333333335</v>
      </c>
    </row>
    <row r="38" spans="1:22" s="2" customFormat="1" ht="33.75" x14ac:dyDescent="0.2">
      <c r="A38" s="31"/>
      <c r="B38" s="31"/>
      <c r="C38" s="31"/>
      <c r="D38" s="31"/>
      <c r="E38" s="31"/>
      <c r="F38" s="31"/>
      <c r="G38" s="32">
        <v>12</v>
      </c>
      <c r="H38" s="33" t="s">
        <v>44</v>
      </c>
      <c r="I38" s="34" t="s">
        <v>45</v>
      </c>
      <c r="J38" s="34" t="s">
        <v>27</v>
      </c>
      <c r="K38" s="34">
        <f>L38+M38+N38+O38</f>
        <v>144</v>
      </c>
      <c r="L38" s="34">
        <v>38</v>
      </c>
      <c r="M38" s="34">
        <v>35</v>
      </c>
      <c r="N38" s="34">
        <v>36</v>
      </c>
      <c r="O38" s="34">
        <v>35</v>
      </c>
      <c r="P38" s="34">
        <v>38</v>
      </c>
      <c r="Q38" s="34">
        <v>35</v>
      </c>
      <c r="R38" s="34">
        <v>36</v>
      </c>
      <c r="S38" s="34">
        <v>35</v>
      </c>
      <c r="T38" s="34">
        <f t="shared" si="5"/>
        <v>144</v>
      </c>
      <c r="U38" s="53">
        <f t="shared" ref="U38:U43" si="7">+S38/O38</f>
        <v>1</v>
      </c>
      <c r="V38" s="51">
        <f t="shared" si="6"/>
        <v>1</v>
      </c>
    </row>
    <row r="39" spans="1:22" s="2" customFormat="1" ht="11.25" x14ac:dyDescent="0.2">
      <c r="A39" s="19"/>
      <c r="B39" s="19"/>
      <c r="C39" s="19"/>
      <c r="D39" s="19"/>
      <c r="E39" s="19"/>
      <c r="F39" s="19"/>
      <c r="G39" s="20">
        <v>13</v>
      </c>
      <c r="H39" s="21" t="s">
        <v>46</v>
      </c>
      <c r="I39" s="22" t="s">
        <v>45</v>
      </c>
      <c r="J39" s="22" t="s">
        <v>27</v>
      </c>
      <c r="K39" s="22">
        <f>L39+M39+N39+O39</f>
        <v>24</v>
      </c>
      <c r="L39" s="22">
        <v>6</v>
      </c>
      <c r="M39" s="22">
        <v>6</v>
      </c>
      <c r="N39" s="22">
        <v>6</v>
      </c>
      <c r="O39" s="22">
        <v>6</v>
      </c>
      <c r="P39" s="22">
        <v>6</v>
      </c>
      <c r="Q39" s="22">
        <v>6</v>
      </c>
      <c r="R39" s="22">
        <v>6</v>
      </c>
      <c r="S39" s="22">
        <v>6</v>
      </c>
      <c r="T39" s="22">
        <f t="shared" si="5"/>
        <v>24</v>
      </c>
      <c r="U39" s="52">
        <f t="shared" si="7"/>
        <v>1</v>
      </c>
      <c r="V39" s="50">
        <f t="shared" si="6"/>
        <v>1</v>
      </c>
    </row>
    <row r="40" spans="1:22" s="2" customFormat="1" ht="11.25" x14ac:dyDescent="0.2">
      <c r="A40" s="19"/>
      <c r="B40" s="19"/>
      <c r="C40" s="19"/>
      <c r="D40" s="19"/>
      <c r="E40" s="19"/>
      <c r="F40" s="19"/>
      <c r="G40" s="20">
        <v>14</v>
      </c>
      <c r="H40" s="21" t="s">
        <v>84</v>
      </c>
      <c r="I40" s="22" t="s">
        <v>47</v>
      </c>
      <c r="J40" s="22" t="s">
        <v>80</v>
      </c>
      <c r="K40" s="22">
        <f>SUM(L40:O40)</f>
        <v>80</v>
      </c>
      <c r="L40" s="22">
        <v>20</v>
      </c>
      <c r="M40" s="22">
        <v>20</v>
      </c>
      <c r="N40" s="22">
        <v>20</v>
      </c>
      <c r="O40" s="22">
        <v>20</v>
      </c>
      <c r="P40" s="22">
        <v>20</v>
      </c>
      <c r="Q40" s="30">
        <v>20</v>
      </c>
      <c r="R40" s="22">
        <v>20</v>
      </c>
      <c r="S40" s="22">
        <v>20</v>
      </c>
      <c r="T40" s="22">
        <f t="shared" si="5"/>
        <v>80</v>
      </c>
      <c r="U40" s="52">
        <f>+S40/O40</f>
        <v>1</v>
      </c>
      <c r="V40" s="50">
        <f t="shared" si="6"/>
        <v>1</v>
      </c>
    </row>
    <row r="41" spans="1:22" s="2" customFormat="1" ht="33.75" x14ac:dyDescent="0.2">
      <c r="A41" s="19"/>
      <c r="B41" s="19"/>
      <c r="C41" s="19"/>
      <c r="D41" s="19"/>
      <c r="E41" s="19"/>
      <c r="F41" s="19"/>
      <c r="G41" s="20">
        <v>15</v>
      </c>
      <c r="H41" s="21" t="s">
        <v>48</v>
      </c>
      <c r="I41" s="22" t="s">
        <v>49</v>
      </c>
      <c r="J41" s="22" t="s">
        <v>27</v>
      </c>
      <c r="K41" s="35">
        <v>0.25</v>
      </c>
      <c r="L41" s="22">
        <v>0</v>
      </c>
      <c r="M41" s="22">
        <v>0</v>
      </c>
      <c r="N41" s="35">
        <v>0.25</v>
      </c>
      <c r="O41" s="22">
        <v>0</v>
      </c>
      <c r="P41" s="22">
        <v>0</v>
      </c>
      <c r="Q41" s="22">
        <v>0</v>
      </c>
      <c r="R41" s="22">
        <v>0</v>
      </c>
      <c r="S41" s="30">
        <v>0</v>
      </c>
      <c r="T41" s="22">
        <f t="shared" si="5"/>
        <v>0</v>
      </c>
      <c r="U41" s="52">
        <v>0</v>
      </c>
      <c r="V41" s="50">
        <f t="shared" si="6"/>
        <v>0</v>
      </c>
    </row>
    <row r="42" spans="1:22" s="2" customFormat="1" ht="33.75" x14ac:dyDescent="0.2">
      <c r="A42" s="19"/>
      <c r="B42" s="19"/>
      <c r="C42" s="19"/>
      <c r="D42" s="19"/>
      <c r="E42" s="19"/>
      <c r="F42" s="19"/>
      <c r="G42" s="20">
        <v>16</v>
      </c>
      <c r="H42" s="21" t="s">
        <v>50</v>
      </c>
      <c r="I42" s="22" t="s">
        <v>49</v>
      </c>
      <c r="J42" s="22" t="s">
        <v>27</v>
      </c>
      <c r="K42" s="35">
        <v>1</v>
      </c>
      <c r="L42" s="35">
        <v>1</v>
      </c>
      <c r="M42" s="35">
        <v>1</v>
      </c>
      <c r="N42" s="35">
        <v>1</v>
      </c>
      <c r="O42" s="35">
        <v>1</v>
      </c>
      <c r="P42" s="35">
        <v>1</v>
      </c>
      <c r="Q42" s="35">
        <v>1</v>
      </c>
      <c r="R42" s="35">
        <v>1</v>
      </c>
      <c r="S42" s="35">
        <v>1</v>
      </c>
      <c r="T42" s="22">
        <v>100</v>
      </c>
      <c r="U42" s="52">
        <f t="shared" si="7"/>
        <v>1</v>
      </c>
      <c r="V42" s="52">
        <f>(+T42/P42)/100</f>
        <v>1</v>
      </c>
    </row>
    <row r="43" spans="1:22" s="2" customFormat="1" ht="22.5" x14ac:dyDescent="0.2">
      <c r="A43" s="19"/>
      <c r="B43" s="19"/>
      <c r="C43" s="19"/>
      <c r="D43" s="19"/>
      <c r="E43" s="19"/>
      <c r="F43" s="19"/>
      <c r="G43" s="20">
        <v>17</v>
      </c>
      <c r="H43" s="21" t="s">
        <v>51</v>
      </c>
      <c r="I43" s="22" t="s">
        <v>49</v>
      </c>
      <c r="J43" s="22" t="s">
        <v>27</v>
      </c>
      <c r="K43" s="35">
        <v>1</v>
      </c>
      <c r="L43" s="35">
        <v>1</v>
      </c>
      <c r="M43" s="35">
        <v>1</v>
      </c>
      <c r="N43" s="35">
        <v>1</v>
      </c>
      <c r="O43" s="35">
        <v>1</v>
      </c>
      <c r="P43" s="52">
        <v>0.97919999999999996</v>
      </c>
      <c r="Q43" s="35">
        <v>1</v>
      </c>
      <c r="R43" s="35">
        <v>1</v>
      </c>
      <c r="S43" s="35">
        <v>1</v>
      </c>
      <c r="T43" s="52">
        <f>(P43+Q43+R43+S43)/4</f>
        <v>0.99480000000000002</v>
      </c>
      <c r="U43" s="52">
        <f t="shared" si="7"/>
        <v>1</v>
      </c>
      <c r="V43" s="50">
        <f t="shared" si="6"/>
        <v>0.99480000000000002</v>
      </c>
    </row>
    <row r="44" spans="1:22" s="2" customFormat="1" ht="11.25" x14ac:dyDescent="0.2">
      <c r="A44" s="19" t="s">
        <v>75</v>
      </c>
      <c r="B44" s="19"/>
      <c r="C44" s="19"/>
      <c r="D44" s="19"/>
      <c r="E44" s="19"/>
      <c r="F44" s="19"/>
      <c r="G44" s="20"/>
      <c r="H44" s="27" t="s">
        <v>76</v>
      </c>
      <c r="I44" s="22"/>
      <c r="J44" s="22"/>
      <c r="K44" s="35"/>
      <c r="L44" s="35"/>
      <c r="M44" s="35"/>
      <c r="N44" s="35"/>
      <c r="O44" s="35"/>
      <c r="P44" s="22"/>
      <c r="Q44" s="22"/>
      <c r="R44" s="22"/>
      <c r="S44" s="22"/>
      <c r="T44" s="22"/>
      <c r="U44" s="48"/>
      <c r="V44" s="52"/>
    </row>
    <row r="45" spans="1:22" s="2" customFormat="1" ht="22.5" x14ac:dyDescent="0.2">
      <c r="A45" s="19"/>
      <c r="B45" s="19">
        <v>4</v>
      </c>
      <c r="C45" s="19"/>
      <c r="D45" s="19"/>
      <c r="E45" s="19"/>
      <c r="F45" s="19"/>
      <c r="G45" s="20"/>
      <c r="H45" s="36" t="s">
        <v>53</v>
      </c>
      <c r="I45" s="22"/>
      <c r="J45" s="22"/>
      <c r="K45" s="35"/>
      <c r="L45" s="35"/>
      <c r="M45" s="35"/>
      <c r="N45" s="35"/>
      <c r="O45" s="35"/>
      <c r="P45" s="22"/>
      <c r="Q45" s="22"/>
      <c r="R45" s="22"/>
      <c r="S45" s="22"/>
      <c r="T45" s="22"/>
      <c r="U45" s="22"/>
      <c r="V45" s="52"/>
    </row>
    <row r="46" spans="1:22" s="2" customFormat="1" ht="33.75" x14ac:dyDescent="0.2">
      <c r="A46" s="19"/>
      <c r="B46" s="19"/>
      <c r="C46" s="19">
        <v>8</v>
      </c>
      <c r="D46" s="19"/>
      <c r="E46" s="19"/>
      <c r="F46" s="19"/>
      <c r="G46" s="20"/>
      <c r="H46" s="36" t="s">
        <v>54</v>
      </c>
      <c r="I46" s="22"/>
      <c r="J46" s="22"/>
      <c r="K46" s="35"/>
      <c r="L46" s="35"/>
      <c r="M46" s="35"/>
      <c r="N46" s="35"/>
      <c r="O46" s="35"/>
      <c r="P46" s="22"/>
      <c r="Q46" s="22"/>
      <c r="R46" s="22"/>
      <c r="S46" s="22"/>
      <c r="T46" s="22"/>
      <c r="U46" s="22"/>
      <c r="V46" s="52"/>
    </row>
    <row r="47" spans="1:22" s="2" customFormat="1" ht="33.75" x14ac:dyDescent="0.2">
      <c r="A47" s="19"/>
      <c r="B47" s="19"/>
      <c r="C47" s="19"/>
      <c r="D47" s="19" t="s">
        <v>55</v>
      </c>
      <c r="E47" s="37"/>
      <c r="F47" s="19"/>
      <c r="G47" s="20"/>
      <c r="H47" s="36" t="s">
        <v>56</v>
      </c>
      <c r="I47" s="22"/>
      <c r="J47" s="22"/>
      <c r="K47" s="35"/>
      <c r="L47" s="35"/>
      <c r="M47" s="35"/>
      <c r="N47" s="35"/>
      <c r="O47" s="35"/>
      <c r="P47" s="22"/>
      <c r="Q47" s="22"/>
      <c r="R47" s="22"/>
      <c r="S47" s="22"/>
      <c r="T47" s="22"/>
      <c r="U47" s="22"/>
      <c r="V47" s="52"/>
    </row>
    <row r="48" spans="1:22" s="2" customFormat="1" ht="11.25" x14ac:dyDescent="0.2">
      <c r="A48" s="19"/>
      <c r="B48" s="19"/>
      <c r="C48" s="19"/>
      <c r="D48" s="19"/>
      <c r="E48" s="19">
        <v>43</v>
      </c>
      <c r="F48" s="19"/>
      <c r="G48" s="20"/>
      <c r="H48" s="36" t="s">
        <v>23</v>
      </c>
      <c r="I48" s="22"/>
      <c r="J48" s="22"/>
      <c r="K48" s="35"/>
      <c r="L48" s="35"/>
      <c r="M48" s="35"/>
      <c r="N48" s="35"/>
      <c r="O48" s="35"/>
      <c r="P48" s="22"/>
      <c r="Q48" s="22"/>
      <c r="R48" s="22"/>
      <c r="S48" s="22"/>
      <c r="T48" s="22"/>
      <c r="U48" s="22"/>
      <c r="V48" s="52"/>
    </row>
    <row r="49" spans="1:22" s="2" customFormat="1" ht="11.25" x14ac:dyDescent="0.2">
      <c r="A49" s="19"/>
      <c r="B49" s="19"/>
      <c r="C49" s="19"/>
      <c r="D49" s="19"/>
      <c r="E49" s="19"/>
      <c r="F49" s="19"/>
      <c r="G49" s="20"/>
      <c r="H49" s="21"/>
      <c r="I49" s="22"/>
      <c r="J49" s="22"/>
      <c r="K49" s="35"/>
      <c r="L49" s="35"/>
      <c r="M49" s="35"/>
      <c r="N49" s="35"/>
      <c r="O49" s="35"/>
      <c r="P49" s="22"/>
      <c r="Q49" s="22"/>
      <c r="R49" s="22"/>
      <c r="S49" s="22"/>
      <c r="T49" s="22"/>
      <c r="U49" s="22"/>
      <c r="V49" s="52"/>
    </row>
    <row r="50" spans="1:22" s="2" customFormat="1" ht="22.5" x14ac:dyDescent="0.2">
      <c r="A50" s="19"/>
      <c r="B50" s="19"/>
      <c r="C50" s="19"/>
      <c r="D50" s="19"/>
      <c r="E50" s="19"/>
      <c r="F50" s="19"/>
      <c r="G50" s="20">
        <v>18</v>
      </c>
      <c r="H50" s="21" t="s">
        <v>77</v>
      </c>
      <c r="I50" s="22" t="s">
        <v>78</v>
      </c>
      <c r="J50" s="22" t="s">
        <v>27</v>
      </c>
      <c r="K50" s="41">
        <v>2</v>
      </c>
      <c r="L50" s="41">
        <v>0</v>
      </c>
      <c r="M50" s="41">
        <v>1</v>
      </c>
      <c r="N50" s="41">
        <v>0</v>
      </c>
      <c r="O50" s="41">
        <v>1</v>
      </c>
      <c r="P50" s="22">
        <v>0</v>
      </c>
      <c r="Q50" s="22">
        <v>0</v>
      </c>
      <c r="R50" s="22">
        <v>0</v>
      </c>
      <c r="S50" s="22">
        <v>0</v>
      </c>
      <c r="T50" s="22">
        <f t="shared" ref="T50" si="8">SUM(P50:S50)</f>
        <v>0</v>
      </c>
      <c r="U50" s="52">
        <f>(S50/O50)*100</f>
        <v>0</v>
      </c>
      <c r="V50" s="50">
        <f>+T50/K50</f>
        <v>0</v>
      </c>
    </row>
    <row r="51" spans="1:22" s="2" customFormat="1" ht="11.25" x14ac:dyDescent="0.2">
      <c r="A51" s="19"/>
      <c r="B51" s="19"/>
      <c r="C51" s="19"/>
      <c r="D51" s="19"/>
      <c r="E51" s="19"/>
      <c r="F51" s="19"/>
      <c r="G51" s="20"/>
      <c r="H51" s="23" t="s">
        <v>61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52"/>
    </row>
    <row r="52" spans="1:22" s="2" customFormat="1" ht="22.5" x14ac:dyDescent="0.2">
      <c r="A52" s="19">
        <v>1</v>
      </c>
      <c r="B52" s="19" t="s">
        <v>62</v>
      </c>
      <c r="C52" s="19"/>
      <c r="D52" s="19"/>
      <c r="E52" s="19"/>
      <c r="F52" s="19"/>
      <c r="G52" s="20"/>
      <c r="H52" s="21" t="s">
        <v>19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52"/>
    </row>
    <row r="53" spans="1:22" s="2" customFormat="1" ht="56.25" x14ac:dyDescent="0.2">
      <c r="A53" s="19"/>
      <c r="B53" s="19"/>
      <c r="C53" s="19">
        <v>1</v>
      </c>
      <c r="D53" s="19"/>
      <c r="E53" s="19"/>
      <c r="F53" s="19"/>
      <c r="G53" s="20"/>
      <c r="H53" s="21" t="s">
        <v>63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52"/>
    </row>
    <row r="54" spans="1:22" s="2" customFormat="1" ht="45" x14ac:dyDescent="0.2">
      <c r="A54" s="19"/>
      <c r="B54" s="19"/>
      <c r="C54" s="19"/>
      <c r="D54" s="19">
        <v>1.1000000000000001</v>
      </c>
      <c r="E54" s="19"/>
      <c r="F54" s="19"/>
      <c r="G54" s="20"/>
      <c r="H54" s="21" t="s">
        <v>64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52"/>
    </row>
    <row r="55" spans="1:22" s="2" customFormat="1" ht="11.25" x14ac:dyDescent="0.2">
      <c r="A55" s="19"/>
      <c r="B55" s="19"/>
      <c r="C55" s="19"/>
      <c r="D55" s="19"/>
      <c r="E55" s="19">
        <v>93</v>
      </c>
      <c r="F55" s="19"/>
      <c r="G55" s="20"/>
      <c r="H55" s="21" t="s">
        <v>65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52"/>
    </row>
    <row r="56" spans="1:22" s="2" customFormat="1" ht="11.25" x14ac:dyDescent="0.2">
      <c r="A56" s="19"/>
      <c r="B56" s="19"/>
      <c r="C56" s="19"/>
      <c r="D56" s="19"/>
      <c r="E56" s="19"/>
      <c r="F56" s="19">
        <v>1</v>
      </c>
      <c r="G56" s="20"/>
      <c r="H56" s="21" t="s">
        <v>25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52"/>
    </row>
    <row r="57" spans="1:22" s="2" customFormat="1" ht="11.25" x14ac:dyDescent="0.2">
      <c r="A57" s="31"/>
      <c r="B57" s="31"/>
      <c r="C57" s="31"/>
      <c r="D57" s="31"/>
      <c r="E57" s="31"/>
      <c r="F57" s="31"/>
      <c r="G57" s="32">
        <v>19</v>
      </c>
      <c r="H57" s="33" t="s">
        <v>82</v>
      </c>
      <c r="I57" s="34" t="s">
        <v>26</v>
      </c>
      <c r="J57" s="34" t="s">
        <v>27</v>
      </c>
      <c r="K57" s="40">
        <v>3</v>
      </c>
      <c r="L57" s="40">
        <v>1</v>
      </c>
      <c r="M57" s="40">
        <v>1</v>
      </c>
      <c r="N57" s="40">
        <v>1</v>
      </c>
      <c r="O57" s="40">
        <v>0</v>
      </c>
      <c r="P57" s="34">
        <v>1</v>
      </c>
      <c r="Q57" s="34">
        <v>1</v>
      </c>
      <c r="R57" s="38">
        <v>1</v>
      </c>
      <c r="S57" s="34">
        <v>2</v>
      </c>
      <c r="T57" s="34">
        <f>SUM(P57:S57)</f>
        <v>5</v>
      </c>
      <c r="U57" s="53">
        <v>1</v>
      </c>
      <c r="V57" s="51">
        <f>+T57/K57</f>
        <v>1.6666666666666667</v>
      </c>
    </row>
    <row r="58" spans="1:22" ht="15" customHeight="1" x14ac:dyDescent="0.25">
      <c r="D58" s="83" t="s">
        <v>59</v>
      </c>
      <c r="E58" s="84"/>
      <c r="F58" s="85"/>
      <c r="G58" s="89">
        <v>19</v>
      </c>
      <c r="T58" s="54"/>
      <c r="U58" s="68"/>
      <c r="V58" s="68">
        <f>SUM(V57+V50+V43+V42+V41+V40+V38+V39+V37+V28+V27+V26+V24+V23+V22+V20+V21+V19+V12)/19</f>
        <v>1.0228353145011746</v>
      </c>
    </row>
    <row r="59" spans="1:22" x14ac:dyDescent="0.25">
      <c r="D59" s="86"/>
      <c r="E59" s="87"/>
      <c r="F59" s="88"/>
      <c r="G59" s="90"/>
      <c r="T59" s="54"/>
      <c r="U59" s="54"/>
      <c r="V59" s="54"/>
    </row>
    <row r="60" spans="1:22" x14ac:dyDescent="0.25">
      <c r="T60" s="54"/>
      <c r="U60" s="55"/>
      <c r="V60" s="55"/>
    </row>
    <row r="61" spans="1:22" x14ac:dyDescent="0.25">
      <c r="T61">
        <f>7449/12476</f>
        <v>0.59706636742545682</v>
      </c>
    </row>
  </sheetData>
  <mergeCells count="32">
    <mergeCell ref="A4:A5"/>
    <mergeCell ref="B4:B5"/>
    <mergeCell ref="C4:C5"/>
    <mergeCell ref="D4:D5"/>
    <mergeCell ref="E4:E5"/>
    <mergeCell ref="T4:T5"/>
    <mergeCell ref="U4:U5"/>
    <mergeCell ref="V4:V5"/>
    <mergeCell ref="D58:F59"/>
    <mergeCell ref="G58:G59"/>
    <mergeCell ref="G4:G5"/>
    <mergeCell ref="H4:H5"/>
    <mergeCell ref="I4:I5"/>
    <mergeCell ref="J4:J5"/>
    <mergeCell ref="K4:O4"/>
    <mergeCell ref="P4:S4"/>
    <mergeCell ref="F4:F5"/>
    <mergeCell ref="T29:T30"/>
    <mergeCell ref="U29:U30"/>
    <mergeCell ref="V29:V30"/>
    <mergeCell ref="G29:G30"/>
    <mergeCell ref="A29:A30"/>
    <mergeCell ref="B29:B30"/>
    <mergeCell ref="C29:C30"/>
    <mergeCell ref="D29:D30"/>
    <mergeCell ref="E29:E30"/>
    <mergeCell ref="P29:S29"/>
    <mergeCell ref="F29:F30"/>
    <mergeCell ref="H29:H30"/>
    <mergeCell ref="I29:I30"/>
    <mergeCell ref="J29:J30"/>
    <mergeCell ref="K29:O29"/>
  </mergeCells>
  <pageMargins left="0.31496062992125984" right="0.31496062992125984" top="0.31496062992125984" bottom="0.31496062992125984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2F7E-7B61-4E88-AB1C-72A25C87F138}">
  <dimension ref="A1:W64"/>
  <sheetViews>
    <sheetView topLeftCell="H51" workbookViewId="0">
      <selection activeCell="V21" sqref="V21"/>
    </sheetView>
  </sheetViews>
  <sheetFormatPr baseColWidth="10" defaultRowHeight="15" x14ac:dyDescent="0.25"/>
  <cols>
    <col min="1" max="1" width="3.7109375" style="2" customWidth="1"/>
    <col min="2" max="2" width="2.42578125" style="2" customWidth="1"/>
    <col min="3" max="3" width="2.7109375" style="2" bestFit="1" customWidth="1"/>
    <col min="4" max="4" width="2.5703125" style="2" customWidth="1"/>
    <col min="5" max="5" width="2.85546875" style="2" customWidth="1"/>
    <col min="6" max="6" width="5" style="2" customWidth="1"/>
    <col min="7" max="7" width="3" style="2" customWidth="1"/>
    <col min="8" max="8" width="28" style="3" customWidth="1"/>
    <col min="9" max="9" width="7.42578125" customWidth="1"/>
    <col min="10" max="10" width="7.5703125" customWidth="1"/>
    <col min="11" max="11" width="11.7109375" bestFit="1" customWidth="1"/>
    <col min="12" max="14" width="10.85546875" bestFit="1" customWidth="1"/>
    <col min="15" max="15" width="11.7109375" bestFit="1" customWidth="1"/>
    <col min="16" max="17" width="10.85546875" bestFit="1" customWidth="1"/>
    <col min="18" max="18" width="10.85546875" customWidth="1"/>
    <col min="19" max="20" width="11.7109375" bestFit="1" customWidth="1"/>
    <col min="21" max="21" width="11.42578125" bestFit="1" customWidth="1"/>
    <col min="22" max="22" width="10.28515625" bestFit="1" customWidth="1"/>
  </cols>
  <sheetData>
    <row r="1" spans="1:22" ht="15.75" thickBot="1" x14ac:dyDescent="0.3">
      <c r="A1" s="1" t="s">
        <v>87</v>
      </c>
    </row>
    <row r="2" spans="1:22" ht="15.75" thickBot="1" x14ac:dyDescent="0.3">
      <c r="A2" s="4" t="s">
        <v>0</v>
      </c>
      <c r="B2" s="5"/>
      <c r="C2" s="6"/>
      <c r="D2" s="7"/>
      <c r="E2" s="8"/>
      <c r="F2" s="8"/>
      <c r="G2" s="9" t="s">
        <v>69</v>
      </c>
      <c r="H2" s="10"/>
      <c r="I2" s="11"/>
      <c r="J2" s="11"/>
      <c r="K2" s="11"/>
      <c r="L2" s="11"/>
      <c r="M2" s="11"/>
      <c r="N2" s="11"/>
      <c r="O2" s="11"/>
    </row>
    <row r="3" spans="1:22" x14ac:dyDescent="0.25">
      <c r="A3" s="12" t="s">
        <v>1</v>
      </c>
      <c r="B3" s="13"/>
      <c r="C3" s="13"/>
      <c r="D3" s="13"/>
      <c r="E3" s="13"/>
      <c r="F3" s="13"/>
      <c r="G3" s="13"/>
      <c r="H3" s="13"/>
      <c r="K3" s="14"/>
      <c r="L3" s="14"/>
      <c r="M3" s="14"/>
      <c r="N3" s="14"/>
    </row>
    <row r="4" spans="1:22" ht="16.5" customHeight="1" x14ac:dyDescent="0.25">
      <c r="A4" s="77" t="s">
        <v>2</v>
      </c>
      <c r="B4" s="77" t="s">
        <v>3</v>
      </c>
      <c r="C4" s="73" t="s">
        <v>4</v>
      </c>
      <c r="D4" s="73" t="s">
        <v>5</v>
      </c>
      <c r="E4" s="77" t="s">
        <v>6</v>
      </c>
      <c r="F4" s="73" t="s">
        <v>7</v>
      </c>
      <c r="G4" s="73" t="s">
        <v>8</v>
      </c>
      <c r="H4" s="75" t="s">
        <v>9</v>
      </c>
      <c r="I4" s="77" t="s">
        <v>10</v>
      </c>
      <c r="J4" s="77" t="s">
        <v>11</v>
      </c>
      <c r="K4" s="79" t="s">
        <v>86</v>
      </c>
      <c r="L4" s="71"/>
      <c r="M4" s="71"/>
      <c r="N4" s="71"/>
      <c r="O4" s="72"/>
      <c r="P4" s="71" t="s">
        <v>92</v>
      </c>
      <c r="Q4" s="71"/>
      <c r="R4" s="71"/>
      <c r="S4" s="72"/>
      <c r="T4" s="80" t="s">
        <v>91</v>
      </c>
      <c r="U4" s="75" t="s">
        <v>94</v>
      </c>
      <c r="V4" s="75" t="s">
        <v>93</v>
      </c>
    </row>
    <row r="5" spans="1:22" s="14" customFormat="1" ht="36" customHeight="1" x14ac:dyDescent="0.25">
      <c r="A5" s="78"/>
      <c r="B5" s="78"/>
      <c r="C5" s="74"/>
      <c r="D5" s="74"/>
      <c r="E5" s="78"/>
      <c r="F5" s="74"/>
      <c r="G5" s="74"/>
      <c r="H5" s="76"/>
      <c r="I5" s="78"/>
      <c r="J5" s="78"/>
      <c r="K5" s="70" t="s">
        <v>12</v>
      </c>
      <c r="L5" s="70" t="s">
        <v>13</v>
      </c>
      <c r="M5" s="70" t="s">
        <v>14</v>
      </c>
      <c r="N5" s="70" t="s">
        <v>15</v>
      </c>
      <c r="O5" s="70" t="s">
        <v>16</v>
      </c>
      <c r="P5" s="70" t="s">
        <v>13</v>
      </c>
      <c r="Q5" s="70" t="s">
        <v>14</v>
      </c>
      <c r="R5" s="70" t="s">
        <v>15</v>
      </c>
      <c r="S5" s="70" t="s">
        <v>16</v>
      </c>
      <c r="T5" s="81"/>
      <c r="U5" s="82" t="s">
        <v>93</v>
      </c>
      <c r="V5" s="82"/>
    </row>
    <row r="6" spans="1:22" s="2" customFormat="1" ht="11.25" x14ac:dyDescent="0.2">
      <c r="A6" s="15" t="s">
        <v>28</v>
      </c>
      <c r="B6" s="15"/>
      <c r="C6" s="15"/>
      <c r="D6" s="15"/>
      <c r="E6" s="15"/>
      <c r="F6" s="15"/>
      <c r="G6" s="16"/>
      <c r="H6" s="17" t="s">
        <v>17</v>
      </c>
      <c r="I6" s="18"/>
      <c r="J6" s="18"/>
      <c r="K6" s="18"/>
      <c r="L6" s="18"/>
      <c r="M6" s="18"/>
      <c r="N6" s="18"/>
      <c r="O6" s="18"/>
      <c r="P6" s="22"/>
      <c r="Q6" s="22"/>
      <c r="R6" s="22"/>
      <c r="S6" s="22"/>
      <c r="T6" s="18"/>
      <c r="U6" s="46"/>
      <c r="V6" s="47"/>
    </row>
    <row r="7" spans="1:22" s="2" customFormat="1" ht="22.5" x14ac:dyDescent="0.2">
      <c r="A7" s="19"/>
      <c r="B7" s="19" t="s">
        <v>18</v>
      </c>
      <c r="C7" s="19"/>
      <c r="D7" s="19"/>
      <c r="E7" s="19"/>
      <c r="F7" s="19"/>
      <c r="G7" s="20"/>
      <c r="H7" s="21" t="s">
        <v>19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s="2" customFormat="1" ht="45" x14ac:dyDescent="0.2">
      <c r="A8" s="19"/>
      <c r="B8" s="19"/>
      <c r="C8" s="19">
        <v>4</v>
      </c>
      <c r="D8" s="19"/>
      <c r="E8" s="19"/>
      <c r="F8" s="19"/>
      <c r="G8" s="20"/>
      <c r="H8" s="21" t="s">
        <v>20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s="2" customFormat="1" ht="67.5" x14ac:dyDescent="0.2">
      <c r="A9" s="19"/>
      <c r="B9" s="19"/>
      <c r="C9" s="19"/>
      <c r="D9" s="19" t="s">
        <v>21</v>
      </c>
      <c r="E9" s="19"/>
      <c r="F9" s="19"/>
      <c r="G9" s="20"/>
      <c r="H9" s="21" t="s">
        <v>22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s="2" customFormat="1" ht="11.25" x14ac:dyDescent="0.2">
      <c r="A10" s="19"/>
      <c r="B10" s="19"/>
      <c r="C10" s="19"/>
      <c r="D10" s="19"/>
      <c r="E10" s="19">
        <v>43</v>
      </c>
      <c r="F10" s="19"/>
      <c r="G10" s="20"/>
      <c r="H10" s="21" t="s">
        <v>23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s="2" customFormat="1" ht="11.25" x14ac:dyDescent="0.2">
      <c r="A11" s="19"/>
      <c r="B11" s="19"/>
      <c r="C11" s="19"/>
      <c r="D11" s="19"/>
      <c r="E11" s="19"/>
      <c r="F11" s="19" t="s">
        <v>24</v>
      </c>
      <c r="G11" s="20"/>
      <c r="H11" s="21" t="s">
        <v>25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s="2" customFormat="1" ht="11.25" x14ac:dyDescent="0.2">
      <c r="A12" s="19"/>
      <c r="B12" s="19"/>
      <c r="C12" s="19"/>
      <c r="D12" s="19"/>
      <c r="E12" s="19"/>
      <c r="F12" s="19"/>
      <c r="G12" s="20">
        <v>1</v>
      </c>
      <c r="H12" s="21" t="s">
        <v>85</v>
      </c>
      <c r="I12" s="22" t="s">
        <v>26</v>
      </c>
      <c r="J12" s="22" t="s">
        <v>27</v>
      </c>
      <c r="K12" s="22">
        <f>SUM(L12:O12)</f>
        <v>4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f>SUM(P12:S12)</f>
        <v>4</v>
      </c>
      <c r="U12" s="50">
        <v>1</v>
      </c>
      <c r="V12" s="50">
        <f>+T12/K12</f>
        <v>1</v>
      </c>
    </row>
    <row r="13" spans="1:22" s="2" customFormat="1" ht="11.25" x14ac:dyDescent="0.2">
      <c r="A13" s="19" t="s">
        <v>37</v>
      </c>
      <c r="B13" s="19"/>
      <c r="C13" s="19"/>
      <c r="D13" s="19"/>
      <c r="E13" s="19"/>
      <c r="F13" s="19"/>
      <c r="G13" s="20"/>
      <c r="H13" s="23" t="s">
        <v>67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2" customFormat="1" ht="22.5" x14ac:dyDescent="0.2">
      <c r="A14" s="19"/>
      <c r="B14" s="19">
        <v>4</v>
      </c>
      <c r="C14" s="19"/>
      <c r="D14" s="19"/>
      <c r="E14" s="19"/>
      <c r="F14" s="19"/>
      <c r="G14" s="20"/>
      <c r="H14" s="21" t="s">
        <v>29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2" customFormat="1" ht="78.75" x14ac:dyDescent="0.2">
      <c r="A15" s="19"/>
      <c r="B15" s="19"/>
      <c r="C15" s="19">
        <v>4</v>
      </c>
      <c r="D15" s="19"/>
      <c r="E15" s="19"/>
      <c r="F15" s="19"/>
      <c r="G15" s="20"/>
      <c r="H15" s="21" t="s">
        <v>30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2" customFormat="1" ht="11.25" x14ac:dyDescent="0.2">
      <c r="A16" s="77" t="s">
        <v>2</v>
      </c>
      <c r="B16" s="77" t="s">
        <v>3</v>
      </c>
      <c r="C16" s="73" t="s">
        <v>4</v>
      </c>
      <c r="D16" s="73" t="s">
        <v>5</v>
      </c>
      <c r="E16" s="77" t="s">
        <v>6</v>
      </c>
      <c r="F16" s="73" t="s">
        <v>7</v>
      </c>
      <c r="G16" s="73" t="s">
        <v>8</v>
      </c>
      <c r="H16" s="75" t="s">
        <v>9</v>
      </c>
      <c r="I16" s="77" t="s">
        <v>10</v>
      </c>
      <c r="J16" s="77" t="s">
        <v>11</v>
      </c>
      <c r="K16" s="79" t="s">
        <v>86</v>
      </c>
      <c r="L16" s="71"/>
      <c r="M16" s="71"/>
      <c r="N16" s="71"/>
      <c r="O16" s="72"/>
      <c r="P16" s="71" t="s">
        <v>92</v>
      </c>
      <c r="Q16" s="71"/>
      <c r="R16" s="71"/>
      <c r="S16" s="72"/>
      <c r="T16" s="80" t="s">
        <v>91</v>
      </c>
      <c r="U16" s="75" t="s">
        <v>94</v>
      </c>
      <c r="V16" s="75" t="s">
        <v>93</v>
      </c>
    </row>
    <row r="17" spans="1:23" s="2" customFormat="1" ht="36" customHeight="1" x14ac:dyDescent="0.2">
      <c r="A17" s="78"/>
      <c r="B17" s="78"/>
      <c r="C17" s="74"/>
      <c r="D17" s="74"/>
      <c r="E17" s="78"/>
      <c r="F17" s="74"/>
      <c r="G17" s="74"/>
      <c r="H17" s="76"/>
      <c r="I17" s="78"/>
      <c r="J17" s="78"/>
      <c r="K17" s="70" t="s">
        <v>12</v>
      </c>
      <c r="L17" s="70" t="s">
        <v>13</v>
      </c>
      <c r="M17" s="70" t="s">
        <v>14</v>
      </c>
      <c r="N17" s="70" t="s">
        <v>15</v>
      </c>
      <c r="O17" s="70" t="s">
        <v>16</v>
      </c>
      <c r="P17" s="70" t="s">
        <v>13</v>
      </c>
      <c r="Q17" s="70" t="s">
        <v>14</v>
      </c>
      <c r="R17" s="70" t="s">
        <v>15</v>
      </c>
      <c r="S17" s="70" t="s">
        <v>16</v>
      </c>
      <c r="T17" s="81"/>
      <c r="U17" s="82" t="s">
        <v>93</v>
      </c>
      <c r="V17" s="82"/>
    </row>
    <row r="18" spans="1:23" s="2" customFormat="1" ht="45" x14ac:dyDescent="0.2">
      <c r="A18" s="19"/>
      <c r="B18" s="19"/>
      <c r="C18" s="19"/>
      <c r="D18" s="19" t="s">
        <v>31</v>
      </c>
      <c r="E18" s="19"/>
      <c r="F18" s="19"/>
      <c r="G18" s="20"/>
      <c r="H18" s="21" t="s">
        <v>32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3" s="2" customFormat="1" ht="11.25" x14ac:dyDescent="0.2">
      <c r="A19" s="19"/>
      <c r="B19" s="19"/>
      <c r="C19" s="19"/>
      <c r="D19" s="19"/>
      <c r="E19" s="19">
        <v>43</v>
      </c>
      <c r="F19" s="19"/>
      <c r="G19" s="20"/>
      <c r="H19" s="21" t="s">
        <v>23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3" s="2" customFormat="1" ht="11.25" x14ac:dyDescent="0.2">
      <c r="A20" s="19"/>
      <c r="B20" s="19"/>
      <c r="C20" s="19"/>
      <c r="D20" s="19"/>
      <c r="E20" s="19"/>
      <c r="F20" s="19" t="s">
        <v>33</v>
      </c>
      <c r="G20" s="20"/>
      <c r="H20" s="21" t="s">
        <v>34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3" s="45" customFormat="1" ht="22.5" x14ac:dyDescent="0.2">
      <c r="A21" s="24"/>
      <c r="B21" s="24"/>
      <c r="C21" s="24"/>
      <c r="D21" s="24"/>
      <c r="E21" s="24"/>
      <c r="F21" s="24"/>
      <c r="G21" s="25">
        <v>2</v>
      </c>
      <c r="H21" s="26" t="s">
        <v>73</v>
      </c>
      <c r="I21" s="30" t="s">
        <v>35</v>
      </c>
      <c r="J21" s="30" t="s">
        <v>27</v>
      </c>
      <c r="K21" s="58">
        <f t="shared" ref="K21:K25" si="0">SUM(L21:O21)</f>
        <v>140080295.24000001</v>
      </c>
      <c r="L21" s="60">
        <v>48692086.75</v>
      </c>
      <c r="M21" s="58">
        <v>14902968.98</v>
      </c>
      <c r="N21" s="60">
        <v>64128456.509999998</v>
      </c>
      <c r="O21" s="58">
        <v>12356783</v>
      </c>
      <c r="P21" s="58">
        <v>56372760.50999999</v>
      </c>
      <c r="Q21" s="58">
        <v>12416862.52</v>
      </c>
      <c r="R21" s="58">
        <v>60679407.359999999</v>
      </c>
      <c r="S21" s="58">
        <v>8661432.1899999995</v>
      </c>
      <c r="T21" s="49">
        <f>SUM(P21:S21)</f>
        <v>138130462.57999998</v>
      </c>
      <c r="U21" s="52">
        <f>+S21/O21</f>
        <v>0.70094556083084081</v>
      </c>
      <c r="V21" s="50">
        <f t="shared" ref="V21:V26" si="1">+T21/K21</f>
        <v>0.98608060714992518</v>
      </c>
    </row>
    <row r="22" spans="1:23" s="45" customFormat="1" ht="11.25" x14ac:dyDescent="0.2">
      <c r="A22" s="24"/>
      <c r="B22" s="24"/>
      <c r="C22" s="24"/>
      <c r="D22" s="24"/>
      <c r="E22" s="24"/>
      <c r="F22" s="24"/>
      <c r="G22" s="25">
        <v>3</v>
      </c>
      <c r="H22" s="26" t="s">
        <v>72</v>
      </c>
      <c r="I22" s="30" t="s">
        <v>36</v>
      </c>
      <c r="J22" s="30" t="s">
        <v>27</v>
      </c>
      <c r="K22" s="58">
        <f t="shared" si="0"/>
        <v>15000</v>
      </c>
      <c r="L22" s="61">
        <v>5152</v>
      </c>
      <c r="M22" s="61">
        <v>1913</v>
      </c>
      <c r="N22" s="61">
        <v>6309</v>
      </c>
      <c r="O22" s="61">
        <v>1626</v>
      </c>
      <c r="P22" s="61">
        <v>5052</v>
      </c>
      <c r="Q22" s="30">
        <v>1518</v>
      </c>
      <c r="R22" s="30">
        <v>4957</v>
      </c>
      <c r="S22" s="58">
        <v>949</v>
      </c>
      <c r="T22" s="49">
        <f t="shared" ref="T22:T30" si="2">SUM(P22:S22)</f>
        <v>12476</v>
      </c>
      <c r="U22" s="52">
        <f t="shared" ref="U22:U30" si="3">+S22/O22</f>
        <v>0.58364083640836406</v>
      </c>
      <c r="V22" s="50">
        <f t="shared" si="1"/>
        <v>0.83173333333333332</v>
      </c>
    </row>
    <row r="23" spans="1:23" s="45" customFormat="1" ht="22.5" x14ac:dyDescent="0.2">
      <c r="A23" s="24"/>
      <c r="B23" s="24"/>
      <c r="C23" s="24"/>
      <c r="D23" s="24"/>
      <c r="E23" s="24"/>
      <c r="F23" s="24"/>
      <c r="G23" s="25">
        <v>4</v>
      </c>
      <c r="H23" s="26" t="s">
        <v>88</v>
      </c>
      <c r="I23" s="30" t="s">
        <v>36</v>
      </c>
      <c r="J23" s="30" t="s">
        <v>27</v>
      </c>
      <c r="K23" s="59">
        <f t="shared" si="0"/>
        <v>7500</v>
      </c>
      <c r="L23" s="61">
        <v>2576</v>
      </c>
      <c r="M23" s="61">
        <v>956</v>
      </c>
      <c r="N23" s="61">
        <v>3154</v>
      </c>
      <c r="O23" s="61">
        <v>814</v>
      </c>
      <c r="P23" s="30">
        <v>3003</v>
      </c>
      <c r="Q23" s="30">
        <v>916</v>
      </c>
      <c r="R23" s="30">
        <v>2984</v>
      </c>
      <c r="S23" s="58">
        <v>546</v>
      </c>
      <c r="T23" s="49">
        <f t="shared" si="2"/>
        <v>7449</v>
      </c>
      <c r="U23" s="52">
        <f t="shared" si="3"/>
        <v>0.67076167076167081</v>
      </c>
      <c r="V23" s="50">
        <f t="shared" si="1"/>
        <v>0.99319999999999997</v>
      </c>
    </row>
    <row r="24" spans="1:23" s="45" customFormat="1" ht="22.5" x14ac:dyDescent="0.2">
      <c r="A24" s="24"/>
      <c r="B24" s="24"/>
      <c r="C24" s="24"/>
      <c r="D24" s="24"/>
      <c r="E24" s="24"/>
      <c r="F24" s="24"/>
      <c r="G24" s="25">
        <v>5</v>
      </c>
      <c r="H24" s="26" t="s">
        <v>71</v>
      </c>
      <c r="I24" s="30" t="s">
        <v>35</v>
      </c>
      <c r="J24" s="30" t="s">
        <v>27</v>
      </c>
      <c r="K24" s="58">
        <f t="shared" si="0"/>
        <v>148889231</v>
      </c>
      <c r="L24" s="58">
        <v>7571558.9500000002</v>
      </c>
      <c r="M24" s="58">
        <v>21345155.199999999</v>
      </c>
      <c r="N24" s="58">
        <v>9057765.8599999994</v>
      </c>
      <c r="O24" s="58">
        <v>110914750.98999999</v>
      </c>
      <c r="P24" s="58">
        <v>60389302.170000002</v>
      </c>
      <c r="Q24" s="58">
        <v>15630340.390000001</v>
      </c>
      <c r="R24" s="58">
        <v>4615226.8</v>
      </c>
      <c r="S24" s="58">
        <v>142333037.09999999</v>
      </c>
      <c r="T24" s="49">
        <f t="shared" si="2"/>
        <v>222967906.45999998</v>
      </c>
      <c r="U24" s="52">
        <f t="shared" si="3"/>
        <v>1.2832651728428137</v>
      </c>
      <c r="V24" s="50">
        <f t="shared" si="1"/>
        <v>1.4975421994086326</v>
      </c>
    </row>
    <row r="25" spans="1:23" s="45" customFormat="1" ht="22.5" x14ac:dyDescent="0.2">
      <c r="A25" s="24"/>
      <c r="B25" s="24"/>
      <c r="C25" s="24"/>
      <c r="D25" s="24"/>
      <c r="E25" s="24"/>
      <c r="F25" s="24"/>
      <c r="G25" s="25">
        <v>6</v>
      </c>
      <c r="H25" s="26" t="s">
        <v>66</v>
      </c>
      <c r="I25" s="30" t="s">
        <v>60</v>
      </c>
      <c r="J25" s="30" t="s">
        <v>79</v>
      </c>
      <c r="K25" s="58">
        <f t="shared" si="0"/>
        <v>47000</v>
      </c>
      <c r="L25" s="62">
        <v>1837</v>
      </c>
      <c r="M25" s="59">
        <v>11934</v>
      </c>
      <c r="N25" s="59">
        <v>5477</v>
      </c>
      <c r="O25" s="59">
        <v>27752</v>
      </c>
      <c r="P25" s="30">
        <v>4695</v>
      </c>
      <c r="Q25" s="30">
        <v>3100</v>
      </c>
      <c r="R25" s="30">
        <v>403</v>
      </c>
      <c r="S25" s="58">
        <v>9800</v>
      </c>
      <c r="T25" s="49">
        <f t="shared" si="2"/>
        <v>17998</v>
      </c>
      <c r="U25" s="52">
        <f t="shared" si="3"/>
        <v>0.35312770250792735</v>
      </c>
      <c r="V25" s="50">
        <f t="shared" si="1"/>
        <v>0.38293617021276594</v>
      </c>
    </row>
    <row r="26" spans="1:23" s="45" customFormat="1" ht="20.25" customHeight="1" x14ac:dyDescent="0.2">
      <c r="A26" s="24"/>
      <c r="B26" s="24"/>
      <c r="C26" s="24"/>
      <c r="D26" s="24"/>
      <c r="E26" s="24"/>
      <c r="F26" s="24"/>
      <c r="G26" s="25">
        <v>7</v>
      </c>
      <c r="H26" s="26" t="s">
        <v>89</v>
      </c>
      <c r="I26" s="30" t="s">
        <v>90</v>
      </c>
      <c r="J26" s="30" t="s">
        <v>27</v>
      </c>
      <c r="K26" s="63">
        <f>47000/2</f>
        <v>23500</v>
      </c>
      <c r="L26" s="59">
        <v>919</v>
      </c>
      <c r="M26" s="59">
        <v>5967</v>
      </c>
      <c r="N26" s="59">
        <v>2739</v>
      </c>
      <c r="O26" s="59">
        <v>13875</v>
      </c>
      <c r="P26" s="30">
        <v>3146</v>
      </c>
      <c r="Q26" s="30">
        <v>2006</v>
      </c>
      <c r="R26" s="30">
        <v>196</v>
      </c>
      <c r="S26" s="58">
        <v>5510</v>
      </c>
      <c r="T26" s="49">
        <f t="shared" si="2"/>
        <v>10858</v>
      </c>
      <c r="U26" s="52">
        <f t="shared" si="3"/>
        <v>0.39711711711711711</v>
      </c>
      <c r="V26" s="50">
        <f t="shared" si="1"/>
        <v>0.46204255319148935</v>
      </c>
    </row>
    <row r="27" spans="1:23" s="2" customFormat="1" ht="22.5" x14ac:dyDescent="0.2">
      <c r="A27" s="19"/>
      <c r="B27" s="19"/>
      <c r="C27" s="19"/>
      <c r="D27" s="19"/>
      <c r="E27" s="19"/>
      <c r="F27" s="19" t="s">
        <v>57</v>
      </c>
      <c r="G27" s="20"/>
      <c r="H27" s="36" t="s">
        <v>58</v>
      </c>
      <c r="I27" s="28"/>
      <c r="J27" s="28"/>
      <c r="K27" s="64"/>
      <c r="L27" s="64"/>
      <c r="M27" s="64"/>
      <c r="N27" s="64"/>
      <c r="O27" s="64"/>
      <c r="P27" s="30"/>
      <c r="Q27" s="30"/>
      <c r="R27" s="30"/>
      <c r="S27" s="22"/>
      <c r="T27" s="49"/>
      <c r="U27" s="22"/>
      <c r="V27" s="50"/>
    </row>
    <row r="28" spans="1:23" s="2" customFormat="1" ht="11.25" x14ac:dyDescent="0.2">
      <c r="A28" s="19"/>
      <c r="B28" s="19"/>
      <c r="C28" s="19"/>
      <c r="D28" s="19"/>
      <c r="E28" s="19"/>
      <c r="F28" s="19"/>
      <c r="G28" s="25">
        <v>8</v>
      </c>
      <c r="H28" s="39" t="s">
        <v>70</v>
      </c>
      <c r="I28" s="30" t="s">
        <v>35</v>
      </c>
      <c r="J28" s="30" t="s">
        <v>27</v>
      </c>
      <c r="K28" s="57">
        <f>SUM(L28:O28)</f>
        <v>156000000</v>
      </c>
      <c r="L28" s="58">
        <v>41012854.090000004</v>
      </c>
      <c r="M28" s="58">
        <v>38294868.049999997</v>
      </c>
      <c r="N28" s="58">
        <v>37825156.909999996</v>
      </c>
      <c r="O28" s="58">
        <v>38867120.950000003</v>
      </c>
      <c r="P28" s="58">
        <v>38277927.759999998</v>
      </c>
      <c r="Q28" s="58">
        <v>38601400.179999992</v>
      </c>
      <c r="R28" s="58">
        <v>37192936.890000001</v>
      </c>
      <c r="S28" s="58">
        <v>35485947.709999993</v>
      </c>
      <c r="T28" s="49">
        <f t="shared" si="2"/>
        <v>149558212.53999999</v>
      </c>
      <c r="U28" s="52">
        <f t="shared" si="3"/>
        <v>0.91300685110302704</v>
      </c>
      <c r="V28" s="50">
        <f t="shared" ref="V28:V30" si="4">+T28/K28</f>
        <v>0.95870649064102553</v>
      </c>
    </row>
    <row r="29" spans="1:23" s="2" customFormat="1" ht="33.75" x14ac:dyDescent="0.2">
      <c r="A29" s="19"/>
      <c r="B29" s="19"/>
      <c r="C29" s="19"/>
      <c r="D29" s="19"/>
      <c r="E29" s="19"/>
      <c r="F29" s="19"/>
      <c r="G29" s="25">
        <v>9</v>
      </c>
      <c r="H29" s="39" t="s">
        <v>83</v>
      </c>
      <c r="I29" s="30" t="s">
        <v>35</v>
      </c>
      <c r="J29" s="30" t="s">
        <v>27</v>
      </c>
      <c r="K29" s="57">
        <f>SUM(L29:O29)</f>
        <v>30378164</v>
      </c>
      <c r="L29" s="58">
        <v>8064942.1299999999</v>
      </c>
      <c r="M29" s="58">
        <v>7830370.5800000001</v>
      </c>
      <c r="N29" s="58">
        <v>7301447.7000000002</v>
      </c>
      <c r="O29" s="58">
        <v>7181403.5899999999</v>
      </c>
      <c r="P29" s="58">
        <v>8269412.3699999992</v>
      </c>
      <c r="Q29" s="58">
        <v>12006207.919999983</v>
      </c>
      <c r="R29" s="58">
        <v>9989983.6300000083</v>
      </c>
      <c r="S29" s="58">
        <v>8834596.8399999961</v>
      </c>
      <c r="T29" s="49">
        <f t="shared" si="2"/>
        <v>39100200.75999999</v>
      </c>
      <c r="U29" s="52">
        <f t="shared" si="3"/>
        <v>1.2302047544441095</v>
      </c>
      <c r="V29" s="50">
        <f t="shared" si="4"/>
        <v>1.2871153358708574</v>
      </c>
      <c r="W29" s="56"/>
    </row>
    <row r="30" spans="1:23" s="2" customFormat="1" ht="22.5" x14ac:dyDescent="0.2">
      <c r="A30" s="19"/>
      <c r="B30" s="19"/>
      <c r="C30" s="19"/>
      <c r="D30" s="19"/>
      <c r="E30" s="19"/>
      <c r="F30" s="19"/>
      <c r="G30" s="25">
        <v>10</v>
      </c>
      <c r="H30" s="39" t="s">
        <v>74</v>
      </c>
      <c r="I30" s="30" t="s">
        <v>81</v>
      </c>
      <c r="J30" s="30" t="s">
        <v>27</v>
      </c>
      <c r="K30" s="57">
        <f>SUM(L30:O30)</f>
        <v>14000</v>
      </c>
      <c r="L30" s="59">
        <v>8607.8266839575863</v>
      </c>
      <c r="M30" s="59">
        <v>1656.4192539476694</v>
      </c>
      <c r="N30" s="59">
        <v>1659.6231596613015</v>
      </c>
      <c r="O30" s="59">
        <v>2076.1309024334423</v>
      </c>
      <c r="P30" s="30">
        <v>6411</v>
      </c>
      <c r="Q30" s="30">
        <v>1861</v>
      </c>
      <c r="R30" s="30">
        <v>1588</v>
      </c>
      <c r="S30" s="22">
        <v>1196</v>
      </c>
      <c r="T30" s="49">
        <f t="shared" si="2"/>
        <v>11056</v>
      </c>
      <c r="U30" s="52">
        <f t="shared" si="3"/>
        <v>0.57607157554379784</v>
      </c>
      <c r="V30" s="50">
        <f t="shared" si="4"/>
        <v>0.7897142857142857</v>
      </c>
    </row>
    <row r="31" spans="1:23" s="2" customFormat="1" ht="16.5" customHeight="1" x14ac:dyDescent="0.2">
      <c r="A31" s="77" t="s">
        <v>2</v>
      </c>
      <c r="B31" s="77" t="s">
        <v>3</v>
      </c>
      <c r="C31" s="73" t="s">
        <v>4</v>
      </c>
      <c r="D31" s="73" t="s">
        <v>5</v>
      </c>
      <c r="E31" s="77" t="s">
        <v>6</v>
      </c>
      <c r="F31" s="73" t="s">
        <v>7</v>
      </c>
      <c r="G31" s="73" t="s">
        <v>8</v>
      </c>
      <c r="H31" s="75" t="s">
        <v>9</v>
      </c>
      <c r="I31" s="77" t="s">
        <v>10</v>
      </c>
      <c r="J31" s="77" t="s">
        <v>11</v>
      </c>
      <c r="K31" s="79" t="s">
        <v>86</v>
      </c>
      <c r="L31" s="71"/>
      <c r="M31" s="71"/>
      <c r="N31" s="71"/>
      <c r="O31" s="72"/>
      <c r="P31" s="71" t="s">
        <v>92</v>
      </c>
      <c r="Q31" s="71"/>
      <c r="R31" s="71"/>
      <c r="S31" s="72"/>
      <c r="T31" s="80" t="s">
        <v>91</v>
      </c>
      <c r="U31" s="75" t="s">
        <v>94</v>
      </c>
      <c r="V31" s="75" t="s">
        <v>93</v>
      </c>
    </row>
    <row r="32" spans="1:23" s="2" customFormat="1" ht="36" customHeight="1" x14ac:dyDescent="0.2">
      <c r="A32" s="78"/>
      <c r="B32" s="78"/>
      <c r="C32" s="74"/>
      <c r="D32" s="74"/>
      <c r="E32" s="78"/>
      <c r="F32" s="74"/>
      <c r="G32" s="74"/>
      <c r="H32" s="76"/>
      <c r="I32" s="78"/>
      <c r="J32" s="78"/>
      <c r="K32" s="70" t="s">
        <v>12</v>
      </c>
      <c r="L32" s="70" t="s">
        <v>13</v>
      </c>
      <c r="M32" s="70" t="s">
        <v>14</v>
      </c>
      <c r="N32" s="70" t="s">
        <v>15</v>
      </c>
      <c r="O32" s="70" t="s">
        <v>16</v>
      </c>
      <c r="P32" s="70" t="s">
        <v>13</v>
      </c>
      <c r="Q32" s="70" t="s">
        <v>14</v>
      </c>
      <c r="R32" s="70" t="s">
        <v>15</v>
      </c>
      <c r="S32" s="70" t="s">
        <v>16</v>
      </c>
      <c r="T32" s="81"/>
      <c r="U32" s="82" t="s">
        <v>93</v>
      </c>
      <c r="V32" s="82"/>
    </row>
    <row r="33" spans="1:22" s="2" customFormat="1" ht="11.25" x14ac:dyDescent="0.2">
      <c r="A33" s="19" t="s">
        <v>52</v>
      </c>
      <c r="B33" s="19"/>
      <c r="C33" s="19"/>
      <c r="D33" s="19"/>
      <c r="E33" s="19"/>
      <c r="F33" s="19"/>
      <c r="G33" s="20"/>
      <c r="H33" s="27" t="s">
        <v>68</v>
      </c>
      <c r="I33" s="28"/>
      <c r="J33" s="28"/>
      <c r="K33" s="28"/>
      <c r="L33" s="28"/>
      <c r="M33" s="28"/>
      <c r="N33" s="28"/>
      <c r="O33" s="28"/>
      <c r="P33" s="22"/>
      <c r="Q33" s="22"/>
      <c r="R33" s="22"/>
      <c r="S33" s="22"/>
      <c r="T33" s="65"/>
      <c r="U33" s="66"/>
      <c r="V33" s="66"/>
    </row>
    <row r="34" spans="1:22" s="2" customFormat="1" ht="22.5" x14ac:dyDescent="0.2">
      <c r="A34" s="19"/>
      <c r="B34" s="24" t="s">
        <v>18</v>
      </c>
      <c r="C34" s="24"/>
      <c r="D34" s="24"/>
      <c r="E34" s="24"/>
      <c r="F34" s="24"/>
      <c r="G34" s="25"/>
      <c r="H34" s="26" t="s">
        <v>19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52"/>
    </row>
    <row r="35" spans="1:22" s="2" customFormat="1" ht="56.25" x14ac:dyDescent="0.2">
      <c r="A35" s="31"/>
      <c r="B35" s="42"/>
      <c r="C35" s="43">
        <v>1</v>
      </c>
      <c r="D35" s="43"/>
      <c r="E35" s="43"/>
      <c r="F35" s="43"/>
      <c r="G35" s="38"/>
      <c r="H35" s="44" t="s">
        <v>38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53"/>
    </row>
    <row r="36" spans="1:22" s="2" customFormat="1" ht="45" x14ac:dyDescent="0.2">
      <c r="A36" s="19"/>
      <c r="B36" s="24"/>
      <c r="C36" s="29"/>
      <c r="D36" s="29" t="s">
        <v>39</v>
      </c>
      <c r="E36" s="29"/>
      <c r="F36" s="29"/>
      <c r="G36" s="30"/>
      <c r="H36" s="26" t="s">
        <v>40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52"/>
    </row>
    <row r="37" spans="1:22" s="2" customFormat="1" ht="11.25" x14ac:dyDescent="0.2">
      <c r="A37" s="19"/>
      <c r="B37" s="24"/>
      <c r="C37" s="24"/>
      <c r="D37" s="24"/>
      <c r="E37" s="19">
        <v>43</v>
      </c>
      <c r="F37" s="19"/>
      <c r="G37" s="20"/>
      <c r="H37" s="21" t="s">
        <v>23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52"/>
    </row>
    <row r="38" spans="1:22" s="2" customFormat="1" ht="11.25" x14ac:dyDescent="0.2">
      <c r="A38" s="19"/>
      <c r="B38" s="19"/>
      <c r="C38" s="19"/>
      <c r="D38" s="19"/>
      <c r="E38" s="19"/>
      <c r="F38" s="19" t="s">
        <v>41</v>
      </c>
      <c r="G38" s="20"/>
      <c r="H38" s="21" t="s">
        <v>42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52"/>
    </row>
    <row r="39" spans="1:22" s="2" customFormat="1" ht="11.25" x14ac:dyDescent="0.2">
      <c r="A39" s="19"/>
      <c r="B39" s="19"/>
      <c r="C39" s="19"/>
      <c r="D39" s="19"/>
      <c r="E39" s="19"/>
      <c r="F39" s="19"/>
      <c r="G39" s="20">
        <v>11</v>
      </c>
      <c r="H39" s="21" t="s">
        <v>43</v>
      </c>
      <c r="I39" s="22" t="s">
        <v>95</v>
      </c>
      <c r="J39" s="22" t="s">
        <v>27</v>
      </c>
      <c r="K39" s="22">
        <f>SUM(L39:O39)</f>
        <v>12</v>
      </c>
      <c r="L39" s="22">
        <v>3</v>
      </c>
      <c r="M39" s="22">
        <v>3</v>
      </c>
      <c r="N39" s="22">
        <v>3</v>
      </c>
      <c r="O39" s="22">
        <v>3</v>
      </c>
      <c r="P39" s="22">
        <v>14</v>
      </c>
      <c r="Q39" s="22">
        <v>17</v>
      </c>
      <c r="R39" s="22">
        <v>9</v>
      </c>
      <c r="S39" s="22">
        <v>3</v>
      </c>
      <c r="T39" s="22">
        <f t="shared" ref="T39:T43" si="5">SUM(P39:S39)</f>
        <v>43</v>
      </c>
      <c r="U39" s="52">
        <f>(S39/O39)</f>
        <v>1</v>
      </c>
      <c r="V39" s="50">
        <f t="shared" ref="V39:V45" si="6">+T39/K39</f>
        <v>3.5833333333333335</v>
      </c>
    </row>
    <row r="40" spans="1:22" s="2" customFormat="1" ht="33.75" x14ac:dyDescent="0.2">
      <c r="A40" s="31"/>
      <c r="B40" s="31"/>
      <c r="C40" s="31"/>
      <c r="D40" s="31"/>
      <c r="E40" s="31"/>
      <c r="F40" s="31"/>
      <c r="G40" s="32">
        <v>12</v>
      </c>
      <c r="H40" s="33" t="s">
        <v>44</v>
      </c>
      <c r="I40" s="34" t="s">
        <v>45</v>
      </c>
      <c r="J40" s="34" t="s">
        <v>27</v>
      </c>
      <c r="K40" s="34">
        <f>L40+M40+N40+O40</f>
        <v>144</v>
      </c>
      <c r="L40" s="34">
        <v>38</v>
      </c>
      <c r="M40" s="34">
        <v>35</v>
      </c>
      <c r="N40" s="34">
        <v>36</v>
      </c>
      <c r="O40" s="34">
        <v>35</v>
      </c>
      <c r="P40" s="34">
        <v>38</v>
      </c>
      <c r="Q40" s="34">
        <v>35</v>
      </c>
      <c r="R40" s="34">
        <v>36</v>
      </c>
      <c r="S40" s="34">
        <v>35</v>
      </c>
      <c r="T40" s="34">
        <f t="shared" si="5"/>
        <v>144</v>
      </c>
      <c r="U40" s="53">
        <f t="shared" ref="U40:U45" si="7">+S40/O40</f>
        <v>1</v>
      </c>
      <c r="V40" s="51">
        <f t="shared" si="6"/>
        <v>1</v>
      </c>
    </row>
    <row r="41" spans="1:22" s="2" customFormat="1" ht="11.25" x14ac:dyDescent="0.2">
      <c r="A41" s="19"/>
      <c r="B41" s="19"/>
      <c r="C41" s="19"/>
      <c r="D41" s="19"/>
      <c r="E41" s="19"/>
      <c r="F41" s="19"/>
      <c r="G41" s="20">
        <v>13</v>
      </c>
      <c r="H41" s="21" t="s">
        <v>46</v>
      </c>
      <c r="I41" s="22" t="s">
        <v>45</v>
      </c>
      <c r="J41" s="22" t="s">
        <v>27</v>
      </c>
      <c r="K41" s="22">
        <f>L41+M41+N41+O41</f>
        <v>24</v>
      </c>
      <c r="L41" s="22">
        <v>6</v>
      </c>
      <c r="M41" s="22">
        <v>6</v>
      </c>
      <c r="N41" s="22">
        <v>6</v>
      </c>
      <c r="O41" s="22">
        <v>6</v>
      </c>
      <c r="P41" s="22">
        <v>6</v>
      </c>
      <c r="Q41" s="22">
        <v>6</v>
      </c>
      <c r="R41" s="22">
        <v>6</v>
      </c>
      <c r="S41" s="22">
        <v>6</v>
      </c>
      <c r="T41" s="22">
        <f t="shared" si="5"/>
        <v>24</v>
      </c>
      <c r="U41" s="52">
        <f t="shared" si="7"/>
        <v>1</v>
      </c>
      <c r="V41" s="50">
        <f t="shared" si="6"/>
        <v>1</v>
      </c>
    </row>
    <row r="42" spans="1:22" s="2" customFormat="1" ht="11.25" x14ac:dyDescent="0.2">
      <c r="A42" s="19"/>
      <c r="B42" s="19"/>
      <c r="C42" s="19"/>
      <c r="D42" s="19"/>
      <c r="E42" s="19"/>
      <c r="F42" s="19"/>
      <c r="G42" s="20">
        <v>14</v>
      </c>
      <c r="H42" s="21" t="s">
        <v>84</v>
      </c>
      <c r="I42" s="22" t="s">
        <v>47</v>
      </c>
      <c r="J42" s="22" t="s">
        <v>80</v>
      </c>
      <c r="K42" s="22">
        <f>SUM(L42:O42)</f>
        <v>80</v>
      </c>
      <c r="L42" s="22">
        <v>20</v>
      </c>
      <c r="M42" s="22">
        <v>20</v>
      </c>
      <c r="N42" s="22">
        <v>20</v>
      </c>
      <c r="O42" s="22">
        <v>20</v>
      </c>
      <c r="P42" s="22">
        <v>20</v>
      </c>
      <c r="Q42" s="30">
        <v>20</v>
      </c>
      <c r="R42" s="22">
        <v>20</v>
      </c>
      <c r="S42" s="22">
        <v>20</v>
      </c>
      <c r="T42" s="22">
        <f t="shared" si="5"/>
        <v>80</v>
      </c>
      <c r="U42" s="52">
        <f>+S42/O42</f>
        <v>1</v>
      </c>
      <c r="V42" s="50">
        <f t="shared" si="6"/>
        <v>1</v>
      </c>
    </row>
    <row r="43" spans="1:22" s="2" customFormat="1" ht="33.75" x14ac:dyDescent="0.2">
      <c r="A43" s="19"/>
      <c r="B43" s="19"/>
      <c r="C43" s="19"/>
      <c r="D43" s="19"/>
      <c r="E43" s="19"/>
      <c r="F43" s="19"/>
      <c r="G43" s="20">
        <v>15</v>
      </c>
      <c r="H43" s="21" t="s">
        <v>48</v>
      </c>
      <c r="I43" s="22" t="s">
        <v>49</v>
      </c>
      <c r="J43" s="22" t="s">
        <v>27</v>
      </c>
      <c r="K43" s="35">
        <v>0.25</v>
      </c>
      <c r="L43" s="22">
        <v>0</v>
      </c>
      <c r="M43" s="22">
        <v>0</v>
      </c>
      <c r="N43" s="35">
        <v>0.25</v>
      </c>
      <c r="O43" s="22">
        <v>0</v>
      </c>
      <c r="P43" s="22">
        <v>0</v>
      </c>
      <c r="Q43" s="22">
        <v>0</v>
      </c>
      <c r="R43" s="22">
        <v>0</v>
      </c>
      <c r="S43" s="30">
        <v>0</v>
      </c>
      <c r="T43" s="22">
        <f t="shared" si="5"/>
        <v>0</v>
      </c>
      <c r="U43" s="52">
        <v>0</v>
      </c>
      <c r="V43" s="50">
        <f t="shared" si="6"/>
        <v>0</v>
      </c>
    </row>
    <row r="44" spans="1:22" s="2" customFormat="1" ht="33.75" x14ac:dyDescent="0.2">
      <c r="A44" s="19"/>
      <c r="B44" s="19"/>
      <c r="C44" s="19"/>
      <c r="D44" s="19"/>
      <c r="E44" s="19"/>
      <c r="F44" s="19"/>
      <c r="G44" s="20">
        <v>16</v>
      </c>
      <c r="H44" s="21" t="s">
        <v>50</v>
      </c>
      <c r="I44" s="22" t="s">
        <v>49</v>
      </c>
      <c r="J44" s="22" t="s">
        <v>27</v>
      </c>
      <c r="K44" s="35">
        <v>1</v>
      </c>
      <c r="L44" s="35">
        <v>1</v>
      </c>
      <c r="M44" s="35">
        <v>1</v>
      </c>
      <c r="N44" s="35">
        <v>1</v>
      </c>
      <c r="O44" s="35">
        <v>1</v>
      </c>
      <c r="P44" s="35">
        <v>1</v>
      </c>
      <c r="Q44" s="35">
        <v>1</v>
      </c>
      <c r="R44" s="35">
        <v>1</v>
      </c>
      <c r="S44" s="35">
        <v>1</v>
      </c>
      <c r="T44" s="22">
        <v>100</v>
      </c>
      <c r="U44" s="52">
        <f t="shared" si="7"/>
        <v>1</v>
      </c>
      <c r="V44" s="52">
        <f>(+T44/P44)/100</f>
        <v>1</v>
      </c>
    </row>
    <row r="45" spans="1:22" s="2" customFormat="1" ht="22.5" x14ac:dyDescent="0.2">
      <c r="A45" s="19"/>
      <c r="B45" s="19"/>
      <c r="C45" s="19"/>
      <c r="D45" s="19"/>
      <c r="E45" s="19"/>
      <c r="F45" s="19"/>
      <c r="G45" s="20">
        <v>17</v>
      </c>
      <c r="H45" s="21" t="s">
        <v>51</v>
      </c>
      <c r="I45" s="22" t="s">
        <v>49</v>
      </c>
      <c r="J45" s="22" t="s">
        <v>27</v>
      </c>
      <c r="K45" s="35">
        <v>1</v>
      </c>
      <c r="L45" s="35">
        <v>1</v>
      </c>
      <c r="M45" s="35">
        <v>1</v>
      </c>
      <c r="N45" s="35">
        <v>1</v>
      </c>
      <c r="O45" s="35">
        <v>1</v>
      </c>
      <c r="P45" s="52">
        <v>0.97919999999999996</v>
      </c>
      <c r="Q45" s="35">
        <v>1</v>
      </c>
      <c r="R45" s="35">
        <v>1</v>
      </c>
      <c r="S45" s="35">
        <v>1</v>
      </c>
      <c r="T45" s="52">
        <f>(P45+Q45+R45+S45)/4</f>
        <v>0.99480000000000002</v>
      </c>
      <c r="U45" s="52">
        <f t="shared" si="7"/>
        <v>1</v>
      </c>
      <c r="V45" s="50">
        <f t="shared" si="6"/>
        <v>0.99480000000000002</v>
      </c>
    </row>
    <row r="46" spans="1:22" s="2" customFormat="1" ht="11.25" x14ac:dyDescent="0.2">
      <c r="A46" s="77" t="s">
        <v>2</v>
      </c>
      <c r="B46" s="77" t="s">
        <v>3</v>
      </c>
      <c r="C46" s="73" t="s">
        <v>4</v>
      </c>
      <c r="D46" s="73" t="s">
        <v>5</v>
      </c>
      <c r="E46" s="77" t="s">
        <v>6</v>
      </c>
      <c r="F46" s="73" t="s">
        <v>7</v>
      </c>
      <c r="G46" s="73" t="s">
        <v>8</v>
      </c>
      <c r="H46" s="75" t="s">
        <v>9</v>
      </c>
      <c r="I46" s="77" t="s">
        <v>10</v>
      </c>
      <c r="J46" s="77" t="s">
        <v>11</v>
      </c>
      <c r="K46" s="79" t="s">
        <v>86</v>
      </c>
      <c r="L46" s="71"/>
      <c r="M46" s="71"/>
      <c r="N46" s="71"/>
      <c r="O46" s="72"/>
      <c r="P46" s="71" t="s">
        <v>92</v>
      </c>
      <c r="Q46" s="71"/>
      <c r="R46" s="71"/>
      <c r="S46" s="72"/>
      <c r="T46" s="80" t="s">
        <v>91</v>
      </c>
      <c r="U46" s="75" t="s">
        <v>94</v>
      </c>
      <c r="V46" s="75" t="s">
        <v>93</v>
      </c>
    </row>
    <row r="47" spans="1:22" s="2" customFormat="1" ht="22.5" customHeight="1" x14ac:dyDescent="0.2">
      <c r="A47" s="78"/>
      <c r="B47" s="78"/>
      <c r="C47" s="74"/>
      <c r="D47" s="74"/>
      <c r="E47" s="78"/>
      <c r="F47" s="74"/>
      <c r="G47" s="74"/>
      <c r="H47" s="76"/>
      <c r="I47" s="78"/>
      <c r="J47" s="78"/>
      <c r="K47" s="70" t="s">
        <v>12</v>
      </c>
      <c r="L47" s="70" t="s">
        <v>13</v>
      </c>
      <c r="M47" s="70" t="s">
        <v>14</v>
      </c>
      <c r="N47" s="70" t="s">
        <v>15</v>
      </c>
      <c r="O47" s="70" t="s">
        <v>16</v>
      </c>
      <c r="P47" s="70" t="s">
        <v>13</v>
      </c>
      <c r="Q47" s="70" t="s">
        <v>14</v>
      </c>
      <c r="R47" s="70" t="s">
        <v>15</v>
      </c>
      <c r="S47" s="70" t="s">
        <v>16</v>
      </c>
      <c r="T47" s="81"/>
      <c r="U47" s="82" t="s">
        <v>93</v>
      </c>
      <c r="V47" s="82"/>
    </row>
    <row r="48" spans="1:22" s="2" customFormat="1" ht="11.25" x14ac:dyDescent="0.2">
      <c r="A48" s="19" t="s">
        <v>75</v>
      </c>
      <c r="B48" s="19"/>
      <c r="C48" s="19"/>
      <c r="D48" s="19"/>
      <c r="E48" s="19"/>
      <c r="F48" s="19"/>
      <c r="G48" s="20"/>
      <c r="H48" s="27" t="s">
        <v>76</v>
      </c>
      <c r="I48" s="22"/>
      <c r="J48" s="22"/>
      <c r="K48" s="35"/>
      <c r="L48" s="35"/>
      <c r="M48" s="35"/>
      <c r="N48" s="35"/>
      <c r="O48" s="35"/>
      <c r="P48" s="22"/>
      <c r="Q48" s="22"/>
      <c r="R48" s="22"/>
      <c r="S48" s="22"/>
      <c r="T48" s="22"/>
      <c r="U48" s="48"/>
      <c r="V48" s="52"/>
    </row>
    <row r="49" spans="1:22" s="2" customFormat="1" ht="22.5" x14ac:dyDescent="0.2">
      <c r="A49" s="19"/>
      <c r="B49" s="19">
        <v>4</v>
      </c>
      <c r="C49" s="19"/>
      <c r="D49" s="19"/>
      <c r="E49" s="19"/>
      <c r="F49" s="19"/>
      <c r="G49" s="20"/>
      <c r="H49" s="36" t="s">
        <v>53</v>
      </c>
      <c r="I49" s="22"/>
      <c r="J49" s="22"/>
      <c r="K49" s="35"/>
      <c r="L49" s="35"/>
      <c r="M49" s="35"/>
      <c r="N49" s="35"/>
      <c r="O49" s="35"/>
      <c r="P49" s="22"/>
      <c r="Q49" s="22"/>
      <c r="R49" s="22"/>
      <c r="S49" s="22"/>
      <c r="T49" s="22"/>
      <c r="U49" s="22"/>
      <c r="V49" s="52"/>
    </row>
    <row r="50" spans="1:22" s="2" customFormat="1" ht="33.75" x14ac:dyDescent="0.2">
      <c r="A50" s="19"/>
      <c r="B50" s="19"/>
      <c r="C50" s="19">
        <v>8</v>
      </c>
      <c r="D50" s="19"/>
      <c r="E50" s="19"/>
      <c r="F50" s="19"/>
      <c r="G50" s="20"/>
      <c r="H50" s="36" t="s">
        <v>54</v>
      </c>
      <c r="I50" s="22"/>
      <c r="J50" s="22"/>
      <c r="K50" s="35"/>
      <c r="L50" s="35"/>
      <c r="M50" s="35"/>
      <c r="N50" s="35"/>
      <c r="O50" s="35"/>
      <c r="P50" s="22"/>
      <c r="Q50" s="22"/>
      <c r="R50" s="22"/>
      <c r="S50" s="22"/>
      <c r="T50" s="22"/>
      <c r="U50" s="22"/>
      <c r="V50" s="52"/>
    </row>
    <row r="51" spans="1:22" s="2" customFormat="1" ht="33.75" x14ac:dyDescent="0.2">
      <c r="A51" s="19"/>
      <c r="B51" s="19"/>
      <c r="C51" s="19"/>
      <c r="D51" s="19" t="s">
        <v>55</v>
      </c>
      <c r="E51" s="37"/>
      <c r="F51" s="19"/>
      <c r="G51" s="20"/>
      <c r="H51" s="36" t="s">
        <v>56</v>
      </c>
      <c r="I51" s="22"/>
      <c r="J51" s="22"/>
      <c r="K51" s="35"/>
      <c r="L51" s="35"/>
      <c r="M51" s="35"/>
      <c r="N51" s="35"/>
      <c r="O51" s="35"/>
      <c r="P51" s="22"/>
      <c r="Q51" s="22"/>
      <c r="R51" s="22"/>
      <c r="S51" s="22"/>
      <c r="T51" s="22"/>
      <c r="U51" s="22"/>
      <c r="V51" s="52"/>
    </row>
    <row r="52" spans="1:22" s="2" customFormat="1" ht="11.25" x14ac:dyDescent="0.2">
      <c r="A52" s="19"/>
      <c r="B52" s="19"/>
      <c r="C52" s="19"/>
      <c r="D52" s="19"/>
      <c r="E52" s="19">
        <v>43</v>
      </c>
      <c r="F52" s="19"/>
      <c r="G52" s="20"/>
      <c r="H52" s="36" t="s">
        <v>23</v>
      </c>
      <c r="I52" s="22"/>
      <c r="J52" s="22"/>
      <c r="K52" s="35"/>
      <c r="L52" s="35"/>
      <c r="M52" s="35"/>
      <c r="N52" s="35"/>
      <c r="O52" s="35"/>
      <c r="P52" s="22"/>
      <c r="Q52" s="22"/>
      <c r="R52" s="22"/>
      <c r="S52" s="22"/>
      <c r="T52" s="22"/>
      <c r="U52" s="22"/>
      <c r="V52" s="52"/>
    </row>
    <row r="53" spans="1:22" s="2" customFormat="1" ht="11.25" x14ac:dyDescent="0.2">
      <c r="A53" s="19"/>
      <c r="B53" s="19"/>
      <c r="C53" s="19"/>
      <c r="D53" s="19"/>
      <c r="E53" s="19"/>
      <c r="F53" s="19"/>
      <c r="G53" s="20"/>
      <c r="H53" s="21"/>
      <c r="I53" s="22"/>
      <c r="J53" s="22"/>
      <c r="K53" s="35"/>
      <c r="L53" s="35"/>
      <c r="M53" s="35"/>
      <c r="N53" s="35"/>
      <c r="O53" s="35"/>
      <c r="P53" s="22"/>
      <c r="Q53" s="22"/>
      <c r="R53" s="22"/>
      <c r="S53" s="22"/>
      <c r="T53" s="22"/>
      <c r="U53" s="22"/>
      <c r="V53" s="52"/>
    </row>
    <row r="54" spans="1:22" s="2" customFormat="1" ht="22.5" x14ac:dyDescent="0.2">
      <c r="A54" s="19"/>
      <c r="B54" s="19"/>
      <c r="C54" s="19"/>
      <c r="D54" s="19"/>
      <c r="E54" s="19"/>
      <c r="F54" s="19"/>
      <c r="G54" s="20">
        <v>18</v>
      </c>
      <c r="H54" s="21" t="s">
        <v>77</v>
      </c>
      <c r="I54" s="22" t="s">
        <v>78</v>
      </c>
      <c r="J54" s="22" t="s">
        <v>27</v>
      </c>
      <c r="K54" s="41">
        <v>2</v>
      </c>
      <c r="L54" s="41">
        <v>0</v>
      </c>
      <c r="M54" s="41">
        <v>1</v>
      </c>
      <c r="N54" s="41">
        <v>0</v>
      </c>
      <c r="O54" s="41">
        <v>1</v>
      </c>
      <c r="P54" s="22">
        <v>0</v>
      </c>
      <c r="Q54" s="22">
        <v>0</v>
      </c>
      <c r="R54" s="22">
        <v>0</v>
      </c>
      <c r="S54" s="22">
        <v>0</v>
      </c>
      <c r="T54" s="22">
        <f t="shared" ref="T54" si="8">SUM(P54:S54)</f>
        <v>0</v>
      </c>
      <c r="U54" s="52">
        <f>(S54/O54)*100</f>
        <v>0</v>
      </c>
      <c r="V54" s="50">
        <f>+T54/K54</f>
        <v>0</v>
      </c>
    </row>
    <row r="55" spans="1:22" s="2" customFormat="1" ht="11.25" x14ac:dyDescent="0.2">
      <c r="A55" s="19"/>
      <c r="B55" s="19"/>
      <c r="C55" s="19"/>
      <c r="D55" s="19"/>
      <c r="E55" s="19"/>
      <c r="F55" s="19"/>
      <c r="G55" s="20"/>
      <c r="H55" s="23" t="s">
        <v>61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52"/>
    </row>
    <row r="56" spans="1:22" s="2" customFormat="1" ht="22.5" x14ac:dyDescent="0.2">
      <c r="A56" s="19">
        <v>1</v>
      </c>
      <c r="B56" s="19" t="s">
        <v>62</v>
      </c>
      <c r="C56" s="19"/>
      <c r="D56" s="19"/>
      <c r="E56" s="19"/>
      <c r="F56" s="19"/>
      <c r="G56" s="20"/>
      <c r="H56" s="21" t="s">
        <v>19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52"/>
    </row>
    <row r="57" spans="1:22" s="2" customFormat="1" ht="56.25" x14ac:dyDescent="0.2">
      <c r="A57" s="19"/>
      <c r="B57" s="19"/>
      <c r="C57" s="19">
        <v>1</v>
      </c>
      <c r="D57" s="19"/>
      <c r="E57" s="19"/>
      <c r="F57" s="19"/>
      <c r="G57" s="20"/>
      <c r="H57" s="21" t="s">
        <v>63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52"/>
    </row>
    <row r="58" spans="1:22" s="2" customFormat="1" ht="45" x14ac:dyDescent="0.2">
      <c r="A58" s="19"/>
      <c r="B58" s="19"/>
      <c r="C58" s="19"/>
      <c r="D58" s="19">
        <v>1.1000000000000001</v>
      </c>
      <c r="E58" s="19"/>
      <c r="F58" s="19"/>
      <c r="G58" s="20"/>
      <c r="H58" s="21" t="s">
        <v>64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52"/>
    </row>
    <row r="59" spans="1:22" s="2" customFormat="1" ht="11.25" x14ac:dyDescent="0.2">
      <c r="A59" s="19"/>
      <c r="B59" s="19"/>
      <c r="C59" s="19"/>
      <c r="D59" s="19"/>
      <c r="E59" s="19">
        <v>93</v>
      </c>
      <c r="F59" s="19"/>
      <c r="G59" s="20"/>
      <c r="H59" s="21" t="s">
        <v>65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52"/>
    </row>
    <row r="60" spans="1:22" s="2" customFormat="1" ht="11.25" x14ac:dyDescent="0.2">
      <c r="A60" s="19"/>
      <c r="B60" s="19"/>
      <c r="C60" s="19"/>
      <c r="D60" s="19"/>
      <c r="E60" s="19"/>
      <c r="F60" s="19">
        <v>1</v>
      </c>
      <c r="G60" s="20"/>
      <c r="H60" s="21" t="s">
        <v>25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52"/>
    </row>
    <row r="61" spans="1:22" s="2" customFormat="1" ht="11.25" x14ac:dyDescent="0.2">
      <c r="A61" s="31"/>
      <c r="B61" s="31"/>
      <c r="C61" s="31"/>
      <c r="D61" s="31"/>
      <c r="E61" s="31"/>
      <c r="F61" s="31"/>
      <c r="G61" s="32">
        <v>19</v>
      </c>
      <c r="H61" s="33" t="s">
        <v>82</v>
      </c>
      <c r="I61" s="34" t="s">
        <v>26</v>
      </c>
      <c r="J61" s="34" t="s">
        <v>27</v>
      </c>
      <c r="K61" s="40">
        <v>3</v>
      </c>
      <c r="L61" s="40">
        <v>1</v>
      </c>
      <c r="M61" s="40">
        <v>1</v>
      </c>
      <c r="N61" s="40">
        <v>1</v>
      </c>
      <c r="O61" s="40">
        <v>0</v>
      </c>
      <c r="P61" s="34">
        <v>1</v>
      </c>
      <c r="Q61" s="34">
        <v>1</v>
      </c>
      <c r="R61" s="38">
        <v>1</v>
      </c>
      <c r="S61" s="34">
        <v>2</v>
      </c>
      <c r="T61" s="34">
        <f>SUM(P61:S61)</f>
        <v>5</v>
      </c>
      <c r="U61" s="53">
        <v>1</v>
      </c>
      <c r="V61" s="51">
        <f>+T61/K61</f>
        <v>1.6666666666666667</v>
      </c>
    </row>
    <row r="62" spans="1:22" ht="15" customHeight="1" x14ac:dyDescent="0.25">
      <c r="D62" s="83" t="s">
        <v>59</v>
      </c>
      <c r="E62" s="84"/>
      <c r="F62" s="85"/>
      <c r="G62" s="89">
        <v>19</v>
      </c>
      <c r="T62" s="54"/>
      <c r="U62" s="68"/>
      <c r="V62" s="68"/>
    </row>
    <row r="63" spans="1:22" x14ac:dyDescent="0.25">
      <c r="D63" s="86"/>
      <c r="E63" s="87"/>
      <c r="F63" s="88"/>
      <c r="G63" s="90"/>
      <c r="T63" s="54"/>
      <c r="U63" s="54"/>
      <c r="V63" s="54"/>
    </row>
    <row r="64" spans="1:22" x14ac:dyDescent="0.25">
      <c r="T64" s="54"/>
      <c r="U64" s="55"/>
      <c r="V64" s="55"/>
    </row>
  </sheetData>
  <mergeCells count="62">
    <mergeCell ref="V46:V47"/>
    <mergeCell ref="I46:I47"/>
    <mergeCell ref="J46:J47"/>
    <mergeCell ref="K46:O46"/>
    <mergeCell ref="P46:S46"/>
    <mergeCell ref="T46:T47"/>
    <mergeCell ref="U46:U47"/>
    <mergeCell ref="U16:U17"/>
    <mergeCell ref="U31:U32"/>
    <mergeCell ref="A46:A47"/>
    <mergeCell ref="B46:B47"/>
    <mergeCell ref="C46:C47"/>
    <mergeCell ref="D46:D47"/>
    <mergeCell ref="E46:E47"/>
    <mergeCell ref="P16:S16"/>
    <mergeCell ref="F46:F47"/>
    <mergeCell ref="G46:G47"/>
    <mergeCell ref="H46:H47"/>
    <mergeCell ref="T16:T17"/>
    <mergeCell ref="G16:G17"/>
    <mergeCell ref="H16:H17"/>
    <mergeCell ref="I16:I17"/>
    <mergeCell ref="J16:J17"/>
    <mergeCell ref="K16:O16"/>
    <mergeCell ref="V31:V32"/>
    <mergeCell ref="D62:F63"/>
    <mergeCell ref="G62:G63"/>
    <mergeCell ref="A16:A17"/>
    <mergeCell ref="B16:B17"/>
    <mergeCell ref="C16:C17"/>
    <mergeCell ref="D16:D17"/>
    <mergeCell ref="E16:E17"/>
    <mergeCell ref="F16:F17"/>
    <mergeCell ref="H31:H32"/>
    <mergeCell ref="I31:I32"/>
    <mergeCell ref="J31:J32"/>
    <mergeCell ref="K31:O31"/>
    <mergeCell ref="P31:S31"/>
    <mergeCell ref="T31:T32"/>
    <mergeCell ref="V16:V17"/>
    <mergeCell ref="T4:T5"/>
    <mergeCell ref="U4:U5"/>
    <mergeCell ref="V4:V5"/>
    <mergeCell ref="A31:A32"/>
    <mergeCell ref="B31:B32"/>
    <mergeCell ref="C31:C32"/>
    <mergeCell ref="D31:D32"/>
    <mergeCell ref="E31:E32"/>
    <mergeCell ref="F31:F32"/>
    <mergeCell ref="G31:G32"/>
    <mergeCell ref="G4:G5"/>
    <mergeCell ref="H4:H5"/>
    <mergeCell ref="I4:I5"/>
    <mergeCell ref="J4:J5"/>
    <mergeCell ref="K4:O4"/>
    <mergeCell ref="P4:S4"/>
    <mergeCell ref="F4:F5"/>
    <mergeCell ref="A4:A5"/>
    <mergeCell ref="B4:B5"/>
    <mergeCell ref="C4:C5"/>
    <mergeCell ref="D4:D5"/>
    <mergeCell ref="E4:E5"/>
  </mergeCells>
  <pageMargins left="0.31496062992125984" right="0.31496062992125984" top="0.31496062992125984" bottom="0.31496062992125984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PROGRAMA OPERATIVO ANUA2021 (2)</vt:lpstr>
      <vt:lpstr>junta</vt:lpstr>
      <vt:lpstr>junta!Títulos_a_imprimir</vt:lpstr>
      <vt:lpstr>'PROGRAMA OPERATIVO ANUA2021 (2)'!Títulos_a_imprimir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eldhaa edith rendon</dc:creator>
  <cp:lastModifiedBy>eldhaa edith rendon</cp:lastModifiedBy>
  <cp:lastPrinted>2022-01-17T15:59:13Z</cp:lastPrinted>
  <dcterms:created xsi:type="dcterms:W3CDTF">2018-10-03T17:35:40Z</dcterms:created>
  <dcterms:modified xsi:type="dcterms:W3CDTF">2022-02-25T15:51:15Z</dcterms:modified>
</cp:coreProperties>
</file>